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le\Documents\helle\1_2019\Bjørklund_2444\"/>
    </mc:Choice>
  </mc:AlternateContent>
  <xr:revisionPtr revIDLastSave="0" documentId="8_{ECE5706E-7A80-46C6-91CE-81F1C3E96582}" xr6:coauthVersionLast="41" xr6:coauthVersionMax="41" xr10:uidLastSave="{00000000-0000-0000-0000-000000000000}"/>
  <bookViews>
    <workbookView xWindow="25275" yWindow="360" windowWidth="21615" windowHeight="14790" tabRatio="711" firstSheet="1" xr2:uid="{00000000-000D-0000-FFFF-FFFF00000000}"/>
  </bookViews>
  <sheets>
    <sheet name="JM99-1200-original counts" sheetId="1" r:id="rId1"/>
    <sheet name="Sheet1" sheetId="4" r:id="rId2"/>
    <sheet name="Sorted data" sheetId="2" r:id="rId3"/>
    <sheet name="Sheet3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2" l="1"/>
  <c r="I28" i="2"/>
  <c r="I29" i="2"/>
  <c r="BR116" i="2" l="1"/>
  <c r="BP116" i="2"/>
  <c r="BD117" i="2"/>
  <c r="BE117" i="2"/>
  <c r="BF117" i="2"/>
  <c r="BG117" i="2"/>
  <c r="BH117" i="2"/>
  <c r="AT117" i="2"/>
  <c r="AU117" i="2"/>
  <c r="AV117" i="2"/>
  <c r="AW117" i="2"/>
  <c r="AX117" i="2"/>
  <c r="AY117" i="2"/>
  <c r="AZ117" i="2"/>
  <c r="BA117" i="2"/>
  <c r="BB117" i="2"/>
  <c r="BC117" i="2"/>
  <c r="AI117" i="2"/>
  <c r="AJ117" i="2"/>
  <c r="AK117" i="2"/>
  <c r="AL117" i="2"/>
  <c r="AM117" i="2"/>
  <c r="AN117" i="2"/>
  <c r="AO117" i="2"/>
  <c r="AP117" i="2"/>
  <c r="AQ117" i="2"/>
  <c r="AR117" i="2"/>
  <c r="AS117" i="2"/>
  <c r="Z117" i="2"/>
  <c r="AA117" i="2"/>
  <c r="AB117" i="2"/>
  <c r="AC117" i="2"/>
  <c r="AD117" i="2"/>
  <c r="AE117" i="2"/>
  <c r="AF117" i="2"/>
  <c r="AG117" i="2"/>
  <c r="AH117" i="2"/>
  <c r="R117" i="2"/>
  <c r="S117" i="2"/>
  <c r="T117" i="2"/>
  <c r="U117" i="2"/>
  <c r="V117" i="2"/>
  <c r="W117" i="2"/>
  <c r="X117" i="2"/>
  <c r="Y117" i="2"/>
  <c r="P117" i="2"/>
  <c r="Q117" i="2"/>
  <c r="H117" i="2"/>
  <c r="J117" i="2"/>
  <c r="K117" i="2"/>
  <c r="L117" i="2"/>
  <c r="M117" i="2"/>
  <c r="N117" i="2"/>
  <c r="O117" i="2"/>
  <c r="D117" i="2"/>
  <c r="E117" i="2"/>
  <c r="F117" i="2"/>
  <c r="G117" i="2"/>
  <c r="C117" i="2"/>
  <c r="C116" i="2"/>
  <c r="BH116" i="2"/>
  <c r="F116" i="2"/>
  <c r="G116" i="2"/>
  <c r="H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E116" i="2"/>
  <c r="D116" i="2"/>
  <c r="I101" i="2"/>
  <c r="I100" i="2"/>
  <c r="I98" i="2"/>
  <c r="BL98" i="2" s="1"/>
  <c r="BM98" i="2" s="1"/>
  <c r="I94" i="2"/>
  <c r="I91" i="2"/>
  <c r="BL91" i="2" s="1"/>
  <c r="BM91" i="2" s="1"/>
  <c r="I90" i="2"/>
  <c r="I88" i="2"/>
  <c r="BL88" i="2" s="1"/>
  <c r="BM88" i="2" s="1"/>
  <c r="I87" i="2"/>
  <c r="I85" i="2"/>
  <c r="BL85" i="2" s="1"/>
  <c r="BM85" i="2" s="1"/>
  <c r="I84" i="2"/>
  <c r="I83" i="2"/>
  <c r="BL83" i="2" s="1"/>
  <c r="BM83" i="2" s="1"/>
  <c r="I82" i="2"/>
  <c r="I81" i="2"/>
  <c r="BL81" i="2" s="1"/>
  <c r="BM81" i="2" s="1"/>
  <c r="I79" i="2"/>
  <c r="I78" i="2"/>
  <c r="BL78" i="2" s="1"/>
  <c r="BM78" i="2" s="1"/>
  <c r="I77" i="2"/>
  <c r="I74" i="2"/>
  <c r="BL74" i="2" s="1"/>
  <c r="BM74" i="2" s="1"/>
  <c r="I73" i="2"/>
  <c r="I63" i="2"/>
  <c r="BJ63" i="2" s="1"/>
  <c r="I58" i="2"/>
  <c r="I57" i="2"/>
  <c r="BJ57" i="2" s="1"/>
  <c r="I56" i="2"/>
  <c r="I55" i="2"/>
  <c r="BJ55" i="2" s="1"/>
  <c r="I53" i="2"/>
  <c r="I46" i="2"/>
  <c r="BJ46" i="2" s="1"/>
  <c r="I43" i="2"/>
  <c r="I42" i="2"/>
  <c r="BJ42" i="2" s="1"/>
  <c r="I52" i="2"/>
  <c r="I39" i="2"/>
  <c r="BJ39" i="2" s="1"/>
  <c r="I37" i="2"/>
  <c r="I35" i="2"/>
  <c r="BL35" i="2" s="1"/>
  <c r="BM35" i="2" s="1"/>
  <c r="I50" i="2"/>
  <c r="BL50" i="2" s="1"/>
  <c r="BM50" i="2" s="1"/>
  <c r="I49" i="2"/>
  <c r="I48" i="2"/>
  <c r="BL48" i="2" s="1"/>
  <c r="BM48" i="2" s="1"/>
  <c r="I33" i="2"/>
  <c r="I31" i="2"/>
  <c r="BL31" i="2" s="1"/>
  <c r="BM31" i="2" s="1"/>
  <c r="I30" i="2"/>
  <c r="I27" i="2"/>
  <c r="BL27" i="2" s="1"/>
  <c r="BM27" i="2" s="1"/>
  <c r="I26" i="2"/>
  <c r="BJ26" i="2" s="1"/>
  <c r="I23" i="2"/>
  <c r="BJ23" i="2" s="1"/>
  <c r="I22" i="2"/>
  <c r="BJ22" i="2" s="1"/>
  <c r="I21" i="2"/>
  <c r="BL21" i="2" s="1"/>
  <c r="BM21" i="2" s="1"/>
  <c r="I19" i="2"/>
  <c r="BJ19" i="2" s="1"/>
  <c r="I14" i="2"/>
  <c r="BJ14" i="2" s="1"/>
  <c r="I13" i="2"/>
  <c r="BL13" i="2" s="1"/>
  <c r="BM13" i="2" s="1"/>
  <c r="I10" i="2"/>
  <c r="BJ10" i="2" s="1"/>
  <c r="I8" i="2"/>
  <c r="BL8" i="2" s="1"/>
  <c r="BM8" i="2" s="1"/>
  <c r="BU9" i="2"/>
  <c r="BV9" i="2" s="1"/>
  <c r="BU10" i="2"/>
  <c r="BV10" i="2" s="1"/>
  <c r="BU11" i="2"/>
  <c r="BV11" i="2" s="1"/>
  <c r="BU12" i="2"/>
  <c r="BV12" i="2" s="1"/>
  <c r="BU13" i="2"/>
  <c r="BV13" i="2" s="1"/>
  <c r="BU14" i="2"/>
  <c r="BV14" i="2" s="1"/>
  <c r="BU15" i="2"/>
  <c r="BV15" i="2" s="1"/>
  <c r="BU16" i="2"/>
  <c r="BV16" i="2" s="1"/>
  <c r="BU17" i="2"/>
  <c r="BV17" i="2" s="1"/>
  <c r="BU18" i="2"/>
  <c r="BV18" i="2" s="1"/>
  <c r="BU19" i="2"/>
  <c r="BV19" i="2" s="1"/>
  <c r="BU20" i="2"/>
  <c r="BV20" i="2" s="1"/>
  <c r="BU21" i="2"/>
  <c r="BV21" i="2" s="1"/>
  <c r="BU22" i="2"/>
  <c r="BV22" i="2" s="1"/>
  <c r="BU23" i="2"/>
  <c r="BV23" i="2" s="1"/>
  <c r="BU24" i="2"/>
  <c r="BV24" i="2" s="1"/>
  <c r="BU25" i="2"/>
  <c r="BV25" i="2" s="1"/>
  <c r="BU26" i="2"/>
  <c r="BV26" i="2" s="1"/>
  <c r="BU27" i="2"/>
  <c r="BV27" i="2" s="1"/>
  <c r="BU28" i="2"/>
  <c r="BV28" i="2" s="1"/>
  <c r="BU29" i="2"/>
  <c r="BV29" i="2" s="1"/>
  <c r="BU30" i="2"/>
  <c r="BV30" i="2" s="1"/>
  <c r="BU31" i="2"/>
  <c r="BV31" i="2" s="1"/>
  <c r="BU32" i="2"/>
  <c r="BV32" i="2" s="1"/>
  <c r="BU33" i="2"/>
  <c r="BV33" i="2" s="1"/>
  <c r="BU47" i="2"/>
  <c r="BV47" i="2" s="1"/>
  <c r="BU48" i="2"/>
  <c r="BV48" i="2" s="1"/>
  <c r="BU49" i="2"/>
  <c r="BV49" i="2" s="1"/>
  <c r="BU50" i="2"/>
  <c r="BV50" i="2" s="1"/>
  <c r="BU34" i="2"/>
  <c r="BV34" i="2" s="1"/>
  <c r="BU35" i="2"/>
  <c r="BV35" i="2" s="1"/>
  <c r="BU36" i="2"/>
  <c r="BV36" i="2" s="1"/>
  <c r="BU37" i="2"/>
  <c r="BV37" i="2" s="1"/>
  <c r="BU38" i="2"/>
  <c r="BV38" i="2" s="1"/>
  <c r="BU39" i="2"/>
  <c r="BV39" i="2" s="1"/>
  <c r="BU40" i="2"/>
  <c r="BV40" i="2" s="1"/>
  <c r="BU52" i="2"/>
  <c r="BV52" i="2" s="1"/>
  <c r="BU41" i="2"/>
  <c r="BV41" i="2" s="1"/>
  <c r="BU42" i="2"/>
  <c r="BV42" i="2" s="1"/>
  <c r="BU43" i="2"/>
  <c r="BV43" i="2" s="1"/>
  <c r="BU44" i="2"/>
  <c r="BV44" i="2" s="1"/>
  <c r="BU45" i="2"/>
  <c r="BV45" i="2" s="1"/>
  <c r="BU46" i="2"/>
  <c r="BV46" i="2" s="1"/>
  <c r="BU53" i="2"/>
  <c r="BV53" i="2" s="1"/>
  <c r="BU54" i="2"/>
  <c r="BV54" i="2" s="1"/>
  <c r="BU55" i="2"/>
  <c r="BV55" i="2" s="1"/>
  <c r="BU56" i="2"/>
  <c r="BV56" i="2" s="1"/>
  <c r="BU57" i="2"/>
  <c r="BV57" i="2" s="1"/>
  <c r="BU58" i="2"/>
  <c r="BV58" i="2" s="1"/>
  <c r="BU59" i="2"/>
  <c r="BV59" i="2" s="1"/>
  <c r="BU60" i="2"/>
  <c r="BV60" i="2" s="1"/>
  <c r="BU61" i="2"/>
  <c r="BV61" i="2" s="1"/>
  <c r="BU62" i="2"/>
  <c r="BV62" i="2" s="1"/>
  <c r="BU63" i="2"/>
  <c r="BV63" i="2" s="1"/>
  <c r="BU64" i="2"/>
  <c r="BV64" i="2" s="1"/>
  <c r="BU65" i="2"/>
  <c r="BV65" i="2" s="1"/>
  <c r="BU66" i="2"/>
  <c r="BV66" i="2" s="1"/>
  <c r="BU67" i="2"/>
  <c r="BV67" i="2" s="1"/>
  <c r="BU68" i="2"/>
  <c r="BV68" i="2" s="1"/>
  <c r="BU69" i="2"/>
  <c r="BV69" i="2" s="1"/>
  <c r="BU70" i="2"/>
  <c r="BV70" i="2" s="1"/>
  <c r="BU71" i="2"/>
  <c r="BV71" i="2" s="1"/>
  <c r="BU72" i="2"/>
  <c r="BV72" i="2" s="1"/>
  <c r="BU73" i="2"/>
  <c r="BV73" i="2" s="1"/>
  <c r="BU74" i="2"/>
  <c r="BV74" i="2" s="1"/>
  <c r="BU75" i="2"/>
  <c r="BV75" i="2" s="1"/>
  <c r="BU76" i="2"/>
  <c r="BV76" i="2" s="1"/>
  <c r="BU77" i="2"/>
  <c r="BV77" i="2" s="1"/>
  <c r="BU78" i="2"/>
  <c r="BV78" i="2" s="1"/>
  <c r="BU79" i="2"/>
  <c r="BV79" i="2" s="1"/>
  <c r="BU80" i="2"/>
  <c r="BV80" i="2" s="1"/>
  <c r="BU81" i="2"/>
  <c r="BV81" i="2" s="1"/>
  <c r="BU82" i="2"/>
  <c r="BV82" i="2" s="1"/>
  <c r="BU83" i="2"/>
  <c r="BV83" i="2" s="1"/>
  <c r="BU84" i="2"/>
  <c r="BV84" i="2" s="1"/>
  <c r="BU85" i="2"/>
  <c r="BV85" i="2" s="1"/>
  <c r="BU86" i="2"/>
  <c r="BV86" i="2" s="1"/>
  <c r="BU87" i="2"/>
  <c r="BV87" i="2" s="1"/>
  <c r="BU88" i="2"/>
  <c r="BV88" i="2" s="1"/>
  <c r="BU89" i="2"/>
  <c r="BV89" i="2" s="1"/>
  <c r="BU90" i="2"/>
  <c r="BV90" i="2" s="1"/>
  <c r="BU91" i="2"/>
  <c r="BV91" i="2" s="1"/>
  <c r="BU92" i="2"/>
  <c r="BV92" i="2" s="1"/>
  <c r="BU93" i="2"/>
  <c r="BV93" i="2" s="1"/>
  <c r="BU94" i="2"/>
  <c r="BV94" i="2" s="1"/>
  <c r="BU95" i="2"/>
  <c r="BV95" i="2" s="1"/>
  <c r="BU96" i="2"/>
  <c r="BV96" i="2" s="1"/>
  <c r="BU97" i="2"/>
  <c r="BV97" i="2" s="1"/>
  <c r="BU98" i="2"/>
  <c r="BV98" i="2" s="1"/>
  <c r="BU99" i="2"/>
  <c r="BV99" i="2" s="1"/>
  <c r="BU51" i="2"/>
  <c r="BV51" i="2" s="1"/>
  <c r="BU100" i="2"/>
  <c r="BV100" i="2" s="1"/>
  <c r="BU101" i="2"/>
  <c r="BV101" i="2" s="1"/>
  <c r="BU102" i="2"/>
  <c r="BU8" i="2"/>
  <c r="BV8" i="2" s="1"/>
  <c r="BS86" i="2"/>
  <c r="BQ86" i="2"/>
  <c r="BS25" i="2"/>
  <c r="BQ25" i="2"/>
  <c r="BS15" i="2"/>
  <c r="BS16" i="2"/>
  <c r="BQ15" i="2"/>
  <c r="BQ16" i="2"/>
  <c r="BS44" i="2"/>
  <c r="BQ44" i="2"/>
  <c r="BS38" i="2"/>
  <c r="BQ38" i="2"/>
  <c r="BL86" i="2"/>
  <c r="BM86" i="2" s="1"/>
  <c r="BJ86" i="2"/>
  <c r="BL15" i="2"/>
  <c r="BM15" i="2" s="1"/>
  <c r="BJ15" i="2"/>
  <c r="BJ79" i="1"/>
  <c r="BI79" i="1"/>
  <c r="BJ62" i="1"/>
  <c r="BI62" i="1"/>
  <c r="BJ106" i="2"/>
  <c r="BJ108" i="2" s="1"/>
  <c r="C108" i="2" s="1"/>
  <c r="BR105" i="2"/>
  <c r="BP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H105" i="2"/>
  <c r="G105" i="2"/>
  <c r="F105" i="2"/>
  <c r="E105" i="2"/>
  <c r="D105" i="2"/>
  <c r="C105" i="2"/>
  <c r="BJ102" i="2"/>
  <c r="BS101" i="2"/>
  <c r="BQ101" i="2"/>
  <c r="BJ101" i="2"/>
  <c r="BS100" i="2"/>
  <c r="BQ100" i="2"/>
  <c r="BJ100" i="2"/>
  <c r="BS51" i="2"/>
  <c r="BQ51" i="2"/>
  <c r="BL51" i="2"/>
  <c r="BM51" i="2" s="1"/>
  <c r="BJ51" i="2"/>
  <c r="BS23" i="2"/>
  <c r="BQ23" i="2"/>
  <c r="BL23" i="2"/>
  <c r="BM23" i="2" s="1"/>
  <c r="BS99" i="2"/>
  <c r="BQ99" i="2"/>
  <c r="BL99" i="2"/>
  <c r="BM99" i="2" s="1"/>
  <c r="BJ99" i="2"/>
  <c r="BS22" i="2"/>
  <c r="BQ22" i="2"/>
  <c r="BL22" i="2"/>
  <c r="BM22" i="2" s="1"/>
  <c r="BS21" i="2"/>
  <c r="BQ21" i="2"/>
  <c r="BJ21" i="2"/>
  <c r="BS98" i="2"/>
  <c r="BQ98" i="2"/>
  <c r="BJ98" i="2"/>
  <c r="BS97" i="2"/>
  <c r="BQ97" i="2"/>
  <c r="BL97" i="2"/>
  <c r="BM97" i="2" s="1"/>
  <c r="BJ97" i="2"/>
  <c r="BS96" i="2"/>
  <c r="BQ96" i="2"/>
  <c r="BL96" i="2"/>
  <c r="BM96" i="2" s="1"/>
  <c r="BJ96" i="2"/>
  <c r="BS95" i="2"/>
  <c r="BQ95" i="2"/>
  <c r="BL95" i="2"/>
  <c r="BM95" i="2" s="1"/>
  <c r="BJ95" i="2"/>
  <c r="BS94" i="2"/>
  <c r="BQ94" i="2"/>
  <c r="BL94" i="2"/>
  <c r="BM94" i="2" s="1"/>
  <c r="BJ94" i="2"/>
  <c r="BS20" i="2"/>
  <c r="BQ20" i="2"/>
  <c r="BL20" i="2"/>
  <c r="BM20" i="2" s="1"/>
  <c r="BJ20" i="2"/>
  <c r="BS93" i="2"/>
  <c r="BQ93" i="2"/>
  <c r="BL93" i="2"/>
  <c r="BM93" i="2" s="1"/>
  <c r="BJ93" i="2"/>
  <c r="BS92" i="2"/>
  <c r="BQ92" i="2"/>
  <c r="BL92" i="2"/>
  <c r="BM92" i="2" s="1"/>
  <c r="BJ92" i="2"/>
  <c r="BS91" i="2"/>
  <c r="BQ91" i="2"/>
  <c r="BJ91" i="2"/>
  <c r="BS90" i="2"/>
  <c r="BQ90" i="2"/>
  <c r="BL90" i="2"/>
  <c r="BM90" i="2" s="1"/>
  <c r="BJ90" i="2"/>
  <c r="BS89" i="2"/>
  <c r="BQ89" i="2"/>
  <c r="BL89" i="2"/>
  <c r="BM89" i="2" s="1"/>
  <c r="BJ89" i="2"/>
  <c r="BS88" i="2"/>
  <c r="BQ88" i="2"/>
  <c r="BJ88" i="2"/>
  <c r="BS19" i="2"/>
  <c r="BQ19" i="2"/>
  <c r="BL19" i="2"/>
  <c r="BM19" i="2" s="1"/>
  <c r="BS87" i="2"/>
  <c r="BQ87" i="2"/>
  <c r="BL87" i="2"/>
  <c r="BM87" i="2" s="1"/>
  <c r="BJ87" i="2"/>
  <c r="BS18" i="2"/>
  <c r="BQ18" i="2"/>
  <c r="BL18" i="2"/>
  <c r="BM18" i="2" s="1"/>
  <c r="BJ18" i="2"/>
  <c r="BS85" i="2"/>
  <c r="BQ85" i="2"/>
  <c r="BJ85" i="2"/>
  <c r="BS84" i="2"/>
  <c r="BQ84" i="2"/>
  <c r="BL84" i="2"/>
  <c r="BM84" i="2" s="1"/>
  <c r="BJ84" i="2"/>
  <c r="BS83" i="2"/>
  <c r="BQ83" i="2"/>
  <c r="BJ83" i="2"/>
  <c r="BS82" i="2"/>
  <c r="BQ82" i="2"/>
  <c r="BL82" i="2"/>
  <c r="BM82" i="2" s="1"/>
  <c r="BJ82" i="2"/>
  <c r="BS81" i="2"/>
  <c r="BQ81" i="2"/>
  <c r="BJ81" i="2"/>
  <c r="BS80" i="2"/>
  <c r="BQ80" i="2"/>
  <c r="BL80" i="2"/>
  <c r="BM80" i="2" s="1"/>
  <c r="BJ80" i="2"/>
  <c r="BS79" i="2"/>
  <c r="BQ79" i="2"/>
  <c r="BL79" i="2"/>
  <c r="BM79" i="2" s="1"/>
  <c r="BJ79" i="2"/>
  <c r="BS78" i="2"/>
  <c r="BQ78" i="2"/>
  <c r="BJ78" i="2"/>
  <c r="BS77" i="2"/>
  <c r="BQ77" i="2"/>
  <c r="BL77" i="2"/>
  <c r="BM77" i="2" s="1"/>
  <c r="BJ77" i="2"/>
  <c r="BS76" i="2"/>
  <c r="BQ76" i="2"/>
  <c r="BL76" i="2"/>
  <c r="BM76" i="2" s="1"/>
  <c r="BJ76" i="2"/>
  <c r="BS17" i="2"/>
  <c r="BQ17" i="2"/>
  <c r="BL17" i="2"/>
  <c r="BM17" i="2" s="1"/>
  <c r="BJ17" i="2"/>
  <c r="BS75" i="2"/>
  <c r="BQ75" i="2"/>
  <c r="BL75" i="2"/>
  <c r="BM75" i="2" s="1"/>
  <c r="BJ75" i="2"/>
  <c r="BS74" i="2"/>
  <c r="BQ74" i="2"/>
  <c r="BJ74" i="2"/>
  <c r="BS73" i="2"/>
  <c r="BQ73" i="2"/>
  <c r="BL73" i="2"/>
  <c r="BM73" i="2" s="1"/>
  <c r="BJ73" i="2"/>
  <c r="BL16" i="2"/>
  <c r="BM16" i="2" s="1"/>
  <c r="BJ16" i="2"/>
  <c r="BS72" i="2"/>
  <c r="BQ72" i="2"/>
  <c r="BL72" i="2"/>
  <c r="BM72" i="2" s="1"/>
  <c r="BJ72" i="2"/>
  <c r="BS71" i="2"/>
  <c r="BQ71" i="2"/>
  <c r="BL71" i="2"/>
  <c r="BM71" i="2" s="1"/>
  <c r="BJ71" i="2"/>
  <c r="BS70" i="2"/>
  <c r="BQ70" i="2"/>
  <c r="BL70" i="2"/>
  <c r="BM70" i="2" s="1"/>
  <c r="BJ70" i="2"/>
  <c r="BS69" i="2"/>
  <c r="BQ69" i="2"/>
  <c r="BL69" i="2"/>
  <c r="BM69" i="2" s="1"/>
  <c r="BJ69" i="2"/>
  <c r="BS68" i="2"/>
  <c r="BQ68" i="2"/>
  <c r="BL68" i="2"/>
  <c r="BM68" i="2" s="1"/>
  <c r="BJ68" i="2"/>
  <c r="BS67" i="2"/>
  <c r="BQ67" i="2"/>
  <c r="BL67" i="2"/>
  <c r="BM67" i="2" s="1"/>
  <c r="BJ67" i="2"/>
  <c r="BS66" i="2"/>
  <c r="BQ66" i="2"/>
  <c r="BL66" i="2"/>
  <c r="BM66" i="2" s="1"/>
  <c r="BJ66" i="2"/>
  <c r="BS65" i="2"/>
  <c r="BQ65" i="2"/>
  <c r="BL65" i="2"/>
  <c r="BM65" i="2" s="1"/>
  <c r="BJ65" i="2"/>
  <c r="BS64" i="2"/>
  <c r="BQ64" i="2"/>
  <c r="BL64" i="2"/>
  <c r="BM64" i="2" s="1"/>
  <c r="BJ64" i="2"/>
  <c r="BS63" i="2"/>
  <c r="BQ63" i="2"/>
  <c r="BL63" i="2"/>
  <c r="BM63" i="2" s="1"/>
  <c r="BS62" i="2"/>
  <c r="BQ62" i="2"/>
  <c r="BL62" i="2"/>
  <c r="BM62" i="2" s="1"/>
  <c r="BJ62" i="2"/>
  <c r="BS61" i="2"/>
  <c r="BQ61" i="2"/>
  <c r="BL61" i="2"/>
  <c r="BM61" i="2" s="1"/>
  <c r="BJ61" i="2"/>
  <c r="BS60" i="2"/>
  <c r="BQ60" i="2"/>
  <c r="BL60" i="2"/>
  <c r="BM60" i="2" s="1"/>
  <c r="BJ60" i="2"/>
  <c r="BS14" i="2"/>
  <c r="BQ14" i="2"/>
  <c r="BL14" i="2"/>
  <c r="BM14" i="2" s="1"/>
  <c r="BS13" i="2"/>
  <c r="BQ13" i="2"/>
  <c r="BJ13" i="2"/>
  <c r="BS59" i="2"/>
  <c r="BQ59" i="2"/>
  <c r="BL59" i="2"/>
  <c r="BM59" i="2" s="1"/>
  <c r="BJ59" i="2"/>
  <c r="BS58" i="2"/>
  <c r="BQ58" i="2"/>
  <c r="BL58" i="2"/>
  <c r="BM58" i="2" s="1"/>
  <c r="BJ58" i="2"/>
  <c r="BS57" i="2"/>
  <c r="BQ57" i="2"/>
  <c r="BL57" i="2"/>
  <c r="BM57" i="2" s="1"/>
  <c r="BS56" i="2"/>
  <c r="BQ56" i="2"/>
  <c r="BL56" i="2"/>
  <c r="BM56" i="2" s="1"/>
  <c r="BJ56" i="2"/>
  <c r="BS55" i="2"/>
  <c r="BQ55" i="2"/>
  <c r="BL55" i="2"/>
  <c r="BM55" i="2" s="1"/>
  <c r="BS54" i="2"/>
  <c r="BQ54" i="2"/>
  <c r="BL54" i="2"/>
  <c r="BM54" i="2" s="1"/>
  <c r="BJ54" i="2"/>
  <c r="BS53" i="2"/>
  <c r="BQ53" i="2"/>
  <c r="BL53" i="2"/>
  <c r="BM53" i="2" s="1"/>
  <c r="BJ53" i="2"/>
  <c r="BS12" i="2"/>
  <c r="BQ12" i="2"/>
  <c r="BL12" i="2"/>
  <c r="BM12" i="2" s="1"/>
  <c r="BJ12" i="2"/>
  <c r="BS46" i="2"/>
  <c r="BQ46" i="2"/>
  <c r="BL46" i="2"/>
  <c r="BM46" i="2" s="1"/>
  <c r="BS45" i="2"/>
  <c r="BQ45" i="2"/>
  <c r="BL45" i="2"/>
  <c r="BM45" i="2" s="1"/>
  <c r="BJ45" i="2"/>
  <c r="BS11" i="2"/>
  <c r="BQ11" i="2"/>
  <c r="BL11" i="2"/>
  <c r="BM11" i="2" s="1"/>
  <c r="BJ11" i="2"/>
  <c r="BL44" i="2"/>
  <c r="BM44" i="2" s="1"/>
  <c r="BJ44" i="2"/>
  <c r="BS43" i="2"/>
  <c r="BQ43" i="2"/>
  <c r="BL43" i="2"/>
  <c r="BM43" i="2" s="1"/>
  <c r="BJ43" i="2"/>
  <c r="BS42" i="2"/>
  <c r="BQ42" i="2"/>
  <c r="BL42" i="2"/>
  <c r="BM42" i="2" s="1"/>
  <c r="BS41" i="2"/>
  <c r="BQ41" i="2"/>
  <c r="BL41" i="2"/>
  <c r="BM41" i="2" s="1"/>
  <c r="BJ41" i="2"/>
  <c r="BS10" i="2"/>
  <c r="BQ10" i="2"/>
  <c r="BL10" i="2"/>
  <c r="BM10" i="2" s="1"/>
  <c r="BS52" i="2"/>
  <c r="BQ52" i="2"/>
  <c r="BL52" i="2"/>
  <c r="BM52" i="2" s="1"/>
  <c r="BJ52" i="2"/>
  <c r="BS40" i="2"/>
  <c r="BQ40" i="2"/>
  <c r="BL40" i="2"/>
  <c r="BM40" i="2" s="1"/>
  <c r="BJ40" i="2"/>
  <c r="BS39" i="2"/>
  <c r="BQ39" i="2"/>
  <c r="BL39" i="2"/>
  <c r="BM39" i="2" s="1"/>
  <c r="BT38" i="2"/>
  <c r="BL38" i="2"/>
  <c r="BM38" i="2" s="1"/>
  <c r="BJ38" i="2"/>
  <c r="BS37" i="2"/>
  <c r="BQ37" i="2"/>
  <c r="BL37" i="2"/>
  <c r="BM37" i="2" s="1"/>
  <c r="BJ37" i="2"/>
  <c r="BS36" i="2"/>
  <c r="BQ36" i="2"/>
  <c r="BJ36" i="2"/>
  <c r="BS35" i="2"/>
  <c r="BQ35" i="2"/>
  <c r="BS34" i="2"/>
  <c r="BQ34" i="2"/>
  <c r="BL34" i="2"/>
  <c r="BM34" i="2" s="1"/>
  <c r="BJ34" i="2"/>
  <c r="BS50" i="2"/>
  <c r="BQ50" i="2"/>
  <c r="BJ50" i="2"/>
  <c r="BS49" i="2"/>
  <c r="BQ49" i="2"/>
  <c r="BL49" i="2"/>
  <c r="BM49" i="2" s="1"/>
  <c r="BJ49" i="2"/>
  <c r="BS48" i="2"/>
  <c r="BQ48" i="2"/>
  <c r="BJ48" i="2"/>
  <c r="BS47" i="2"/>
  <c r="BQ47" i="2"/>
  <c r="BL47" i="2"/>
  <c r="BM47" i="2" s="1"/>
  <c r="BJ47" i="2"/>
  <c r="BS33" i="2"/>
  <c r="BQ33" i="2"/>
  <c r="BL33" i="2"/>
  <c r="BM33" i="2" s="1"/>
  <c r="BJ33" i="2"/>
  <c r="BS32" i="2"/>
  <c r="BQ32" i="2"/>
  <c r="BL32" i="2"/>
  <c r="BM32" i="2" s="1"/>
  <c r="BJ32" i="2"/>
  <c r="BS9" i="2"/>
  <c r="BQ9" i="2"/>
  <c r="BL9" i="2"/>
  <c r="BM9" i="2" s="1"/>
  <c r="BJ9" i="2"/>
  <c r="BS31" i="2"/>
  <c r="BQ31" i="2"/>
  <c r="BJ31" i="2"/>
  <c r="BS30" i="2"/>
  <c r="BQ30" i="2"/>
  <c r="BL30" i="2"/>
  <c r="BM30" i="2" s="1"/>
  <c r="BJ30" i="2"/>
  <c r="BS29" i="2"/>
  <c r="BQ29" i="2"/>
  <c r="BJ29" i="2"/>
  <c r="BS28" i="2"/>
  <c r="BQ28" i="2"/>
  <c r="BJ28" i="2"/>
  <c r="BS27" i="2"/>
  <c r="BQ27" i="2"/>
  <c r="BJ27" i="2"/>
  <c r="BS26" i="2"/>
  <c r="BQ26" i="2"/>
  <c r="BL26" i="2"/>
  <c r="BM26" i="2" s="1"/>
  <c r="BL25" i="2"/>
  <c r="BM25" i="2" s="1"/>
  <c r="BJ25" i="2"/>
  <c r="BS24" i="2"/>
  <c r="BQ24" i="2"/>
  <c r="BL24" i="2"/>
  <c r="BM24" i="2" s="1"/>
  <c r="BJ24" i="2"/>
  <c r="BS8" i="2"/>
  <c r="BQ8" i="2"/>
  <c r="BJ8" i="2" l="1"/>
  <c r="BJ35" i="2"/>
  <c r="I105" i="2"/>
  <c r="BT16" i="2"/>
  <c r="BT15" i="2"/>
  <c r="I117" i="2"/>
  <c r="I116" i="2"/>
  <c r="BT10" i="2"/>
  <c r="BT42" i="2"/>
  <c r="BU105" i="2"/>
  <c r="BT44" i="2"/>
  <c r="BT86" i="2"/>
  <c r="BT11" i="2"/>
  <c r="BT46" i="2"/>
  <c r="BT53" i="2"/>
  <c r="BT55" i="2"/>
  <c r="BT57" i="2"/>
  <c r="BT59" i="2"/>
  <c r="BT14" i="2"/>
  <c r="BT61" i="2"/>
  <c r="BT63" i="2"/>
  <c r="BT65" i="2"/>
  <c r="BT67" i="2"/>
  <c r="BT69" i="2"/>
  <c r="BT71" i="2"/>
  <c r="BT73" i="2"/>
  <c r="BT75" i="2"/>
  <c r="BT76" i="2"/>
  <c r="BT78" i="2"/>
  <c r="BT80" i="2"/>
  <c r="BT82" i="2"/>
  <c r="BT84" i="2"/>
  <c r="BT18" i="2"/>
  <c r="BT19" i="2"/>
  <c r="BT89" i="2"/>
  <c r="BT91" i="2"/>
  <c r="BT93" i="2"/>
  <c r="BT94" i="2"/>
  <c r="BT95" i="2"/>
  <c r="BT97" i="2"/>
  <c r="BT21" i="2"/>
  <c r="BT99" i="2"/>
  <c r="BT23" i="2"/>
  <c r="BT100" i="2"/>
  <c r="BJ105" i="2"/>
  <c r="BT25" i="2"/>
  <c r="BT27" i="2"/>
  <c r="BT29" i="2"/>
  <c r="BT31" i="2"/>
  <c r="BT32" i="2"/>
  <c r="BT47" i="2"/>
  <c r="BT49" i="2"/>
  <c r="BT34" i="2"/>
  <c r="BT36" i="2"/>
  <c r="BT39" i="2"/>
  <c r="BT52" i="2"/>
  <c r="BT41" i="2"/>
  <c r="BT43" i="2"/>
  <c r="BT45" i="2"/>
  <c r="BT12" i="2"/>
  <c r="BT54" i="2"/>
  <c r="BT56" i="2"/>
  <c r="BT58" i="2"/>
  <c r="BT13" i="2"/>
  <c r="BT60" i="2"/>
  <c r="BT62" i="2"/>
  <c r="BT64" i="2"/>
  <c r="BT66" i="2"/>
  <c r="BT68" i="2"/>
  <c r="BT70" i="2"/>
  <c r="BT72" i="2"/>
  <c r="BT74" i="2"/>
  <c r="BT17" i="2"/>
  <c r="BT77" i="2"/>
  <c r="BT79" i="2"/>
  <c r="BT81" i="2"/>
  <c r="BT83" i="2"/>
  <c r="BT85" i="2"/>
  <c r="BT87" i="2"/>
  <c r="BT88" i="2"/>
  <c r="BT90" i="2"/>
  <c r="BT92" i="2"/>
  <c r="BT20" i="2"/>
  <c r="BT96" i="2"/>
  <c r="BT98" i="2"/>
  <c r="BT22" i="2"/>
  <c r="BT51" i="2"/>
  <c r="BT101" i="2"/>
  <c r="BT26" i="2"/>
  <c r="BT28" i="2"/>
  <c r="BT30" i="2"/>
  <c r="BT9" i="2"/>
  <c r="BT33" i="2"/>
  <c r="BT48" i="2"/>
  <c r="BT50" i="2"/>
  <c r="BT35" i="2"/>
  <c r="BT37" i="2"/>
  <c r="BT40" i="2"/>
  <c r="BS102" i="2"/>
  <c r="BT8" i="2"/>
  <c r="BQ102" i="2"/>
  <c r="BT24" i="2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" i="1"/>
  <c r="BI11" i="1"/>
  <c r="BI12" i="1"/>
  <c r="BI9" i="1"/>
  <c r="BI8" i="1"/>
  <c r="BT102" i="2" l="1"/>
  <c r="BJ95" i="1"/>
  <c r="BJ96" i="1"/>
  <c r="BJ97" i="1"/>
  <c r="BJ98" i="1"/>
  <c r="BJ99" i="1"/>
  <c r="BJ100" i="1"/>
  <c r="BJ101" i="1"/>
  <c r="BJ84" i="1"/>
  <c r="BJ85" i="1"/>
  <c r="BJ86" i="1"/>
  <c r="BJ87" i="1"/>
  <c r="BJ88" i="1"/>
  <c r="BJ89" i="1"/>
  <c r="BJ90" i="1"/>
  <c r="BJ91" i="1"/>
  <c r="BJ92" i="1"/>
  <c r="BJ93" i="1"/>
  <c r="BJ94" i="1"/>
  <c r="BJ74" i="1"/>
  <c r="BJ75" i="1"/>
  <c r="BJ76" i="1"/>
  <c r="BJ77" i="1"/>
  <c r="BJ78" i="1"/>
  <c r="BJ80" i="1"/>
  <c r="BJ81" i="1"/>
  <c r="BJ82" i="1"/>
  <c r="BJ83" i="1"/>
  <c r="BJ61" i="1"/>
  <c r="BJ63" i="1"/>
  <c r="BJ64" i="1"/>
  <c r="BJ65" i="1"/>
  <c r="BJ66" i="1"/>
  <c r="BJ67" i="1"/>
  <c r="BJ68" i="1"/>
  <c r="BJ69" i="1"/>
  <c r="BJ70" i="1"/>
  <c r="BJ71" i="1"/>
  <c r="BJ72" i="1"/>
  <c r="BJ73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12" i="1"/>
  <c r="BJ9" i="1"/>
  <c r="BJ10" i="1"/>
  <c r="BJ11" i="1"/>
  <c r="BJ8" i="1"/>
  <c r="BP10" i="1"/>
  <c r="BP28" i="1"/>
  <c r="BP36" i="1"/>
  <c r="BP64" i="1"/>
  <c r="D116" i="1" l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C116" i="1"/>
  <c r="B116" i="1"/>
  <c r="BO9" i="1" l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9" i="1"/>
  <c r="BO30" i="1"/>
  <c r="BO31" i="1"/>
  <c r="BO32" i="1"/>
  <c r="BO33" i="1"/>
  <c r="BO34" i="1"/>
  <c r="BO35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3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8" i="1"/>
  <c r="BM25" i="1"/>
  <c r="BM26" i="1"/>
  <c r="BM27" i="1"/>
  <c r="BM29" i="1"/>
  <c r="BM30" i="1"/>
  <c r="BM31" i="1"/>
  <c r="BM32" i="1"/>
  <c r="BM33" i="1"/>
  <c r="BM34" i="1"/>
  <c r="BM35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3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9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8" i="1"/>
  <c r="BP8" i="1" l="1"/>
  <c r="BP102" i="1"/>
  <c r="BP100" i="1"/>
  <c r="BP98" i="1"/>
  <c r="BP96" i="1"/>
  <c r="BP94" i="1"/>
  <c r="BP92" i="1"/>
  <c r="BP90" i="1"/>
  <c r="BP88" i="1"/>
  <c r="BP86" i="1"/>
  <c r="BP84" i="1"/>
  <c r="BP82" i="1"/>
  <c r="BP80" i="1"/>
  <c r="BP103" i="1"/>
  <c r="BP101" i="1"/>
  <c r="BP99" i="1"/>
  <c r="BP97" i="1"/>
  <c r="BP95" i="1"/>
  <c r="BP93" i="1"/>
  <c r="BP91" i="1"/>
  <c r="BP89" i="1"/>
  <c r="BP87" i="1"/>
  <c r="BP85" i="1"/>
  <c r="BP83" i="1"/>
  <c r="BP81" i="1"/>
  <c r="BP78" i="1"/>
  <c r="BP77" i="1"/>
  <c r="BP75" i="1"/>
  <c r="BP73" i="1"/>
  <c r="BP71" i="1"/>
  <c r="BP69" i="1"/>
  <c r="BP67" i="1"/>
  <c r="BP65" i="1"/>
  <c r="BP61" i="1"/>
  <c r="BP59" i="1"/>
  <c r="BP57" i="1"/>
  <c r="BP55" i="1"/>
  <c r="BP53" i="1"/>
  <c r="BP51" i="1"/>
  <c r="BP49" i="1"/>
  <c r="BP47" i="1"/>
  <c r="BP45" i="1"/>
  <c r="BP43" i="1"/>
  <c r="BP41" i="1"/>
  <c r="BP39" i="1"/>
  <c r="BP37" i="1"/>
  <c r="BP34" i="1"/>
  <c r="BP32" i="1"/>
  <c r="BP30" i="1"/>
  <c r="BP27" i="1"/>
  <c r="BP25" i="1"/>
  <c r="BP23" i="1"/>
  <c r="BP21" i="1"/>
  <c r="BP19" i="1"/>
  <c r="BP17" i="1"/>
  <c r="BP15" i="1"/>
  <c r="BP13" i="1"/>
  <c r="BP11" i="1"/>
  <c r="BP76" i="1"/>
  <c r="BP74" i="1"/>
  <c r="BP72" i="1"/>
  <c r="BP70" i="1"/>
  <c r="BP68" i="1"/>
  <c r="BP66" i="1"/>
  <c r="BP63" i="1"/>
  <c r="BP60" i="1"/>
  <c r="BP58" i="1"/>
  <c r="BP56" i="1"/>
  <c r="BP54" i="1"/>
  <c r="BP52" i="1"/>
  <c r="BP50" i="1"/>
  <c r="BP48" i="1"/>
  <c r="BP46" i="1"/>
  <c r="BP44" i="1"/>
  <c r="BP42" i="1"/>
  <c r="BP40" i="1"/>
  <c r="BP38" i="1"/>
  <c r="BP35" i="1"/>
  <c r="BP33" i="1"/>
  <c r="BP31" i="1"/>
  <c r="BP29" i="1"/>
  <c r="BP26" i="1"/>
  <c r="BP24" i="1"/>
  <c r="BP22" i="1"/>
  <c r="BP20" i="1"/>
  <c r="BP18" i="1"/>
  <c r="BP16" i="1"/>
  <c r="BP14" i="1"/>
  <c r="BP12" i="1"/>
  <c r="BP9" i="1"/>
  <c r="BM104" i="1"/>
  <c r="BO104" i="1"/>
  <c r="P105" i="1"/>
  <c r="BP104" i="1" l="1"/>
  <c r="BN105" i="1"/>
  <c r="BL105" i="1" l="1"/>
  <c r="BI106" i="1" l="1"/>
  <c r="BI108" i="1" s="1"/>
  <c r="B108" i="1" s="1"/>
  <c r="C105" i="1" l="1"/>
  <c r="D105" i="1"/>
  <c r="E105" i="1"/>
  <c r="F105" i="1"/>
  <c r="G105" i="1"/>
  <c r="H105" i="1"/>
  <c r="I105" i="1"/>
  <c r="J105" i="1"/>
  <c r="K105" i="1"/>
  <c r="L105" i="1"/>
  <c r="M105" i="1"/>
  <c r="N105" i="1"/>
  <c r="O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105" i="1"/>
  <c r="BI105" i="1" l="1"/>
  <c r="BL36" i="2" l="1"/>
  <c r="BM36" i="2" s="1"/>
  <c r="BL29" i="2"/>
  <c r="BM29" i="2" s="1"/>
  <c r="BL28" i="2"/>
  <c r="BM28" i="2" s="1"/>
</calcChain>
</file>

<file path=xl/sharedStrings.xml><?xml version="1.0" encoding="utf-8"?>
<sst xmlns="http://schemas.openxmlformats.org/spreadsheetml/2006/main" count="674" uniqueCount="225">
  <si>
    <r>
      <rPr>
        <b/>
        <sz val="14"/>
        <color theme="1"/>
        <rFont val="Calibri"/>
        <family val="2"/>
        <scheme val="minor"/>
      </rPr>
      <t>JM99-1200 Andfjorden 69</t>
    </r>
    <r>
      <rPr>
        <b/>
        <sz val="14"/>
        <color theme="1"/>
        <rFont val="Calibri"/>
        <family val="2"/>
      </rPr>
      <t>°29.9'N, 18°23.6'E</t>
    </r>
  </si>
  <si>
    <t>250-251</t>
  </si>
  <si>
    <t>255-256</t>
  </si>
  <si>
    <t>260-261</t>
  </si>
  <si>
    <t>265-266</t>
  </si>
  <si>
    <t>270-271</t>
  </si>
  <si>
    <t>275-276</t>
  </si>
  <si>
    <t>280-281</t>
  </si>
  <si>
    <t>285-286</t>
  </si>
  <si>
    <t>290-291</t>
  </si>
  <si>
    <t>300-301</t>
  </si>
  <si>
    <t>305-306</t>
  </si>
  <si>
    <t>310-311</t>
  </si>
  <si>
    <t>315-316</t>
  </si>
  <si>
    <t>320-321</t>
  </si>
  <si>
    <t>325-326</t>
  </si>
  <si>
    <t>330-331</t>
  </si>
  <si>
    <t>335-336</t>
  </si>
  <si>
    <t>340-341</t>
  </si>
  <si>
    <t>345-346</t>
  </si>
  <si>
    <t>350-351</t>
  </si>
  <si>
    <t>355-356</t>
  </si>
  <si>
    <t>360-361</t>
  </si>
  <si>
    <t>365-366</t>
  </si>
  <si>
    <t>370-371</t>
  </si>
  <si>
    <t>375-376</t>
  </si>
  <si>
    <t>380-381</t>
  </si>
  <si>
    <t>385-386</t>
  </si>
  <si>
    <t>390-391</t>
  </si>
  <si>
    <t>395-396</t>
  </si>
  <si>
    <t>400-401</t>
  </si>
  <si>
    <t>405-406</t>
  </si>
  <si>
    <t>410-411</t>
  </si>
  <si>
    <t>415-416</t>
  </si>
  <si>
    <t>420-421</t>
  </si>
  <si>
    <t>425-426</t>
  </si>
  <si>
    <t>430-431</t>
  </si>
  <si>
    <t>435-436</t>
  </si>
  <si>
    <t>440-441</t>
  </si>
  <si>
    <t>445-446</t>
  </si>
  <si>
    <t>450-451</t>
  </si>
  <si>
    <t>455-456</t>
  </si>
  <si>
    <t>470-471</t>
  </si>
  <si>
    <t>475-476</t>
  </si>
  <si>
    <t>480-481</t>
  </si>
  <si>
    <t>490-491</t>
  </si>
  <si>
    <t>495-496</t>
  </si>
  <si>
    <t>500-501</t>
  </si>
  <si>
    <t>505-506</t>
  </si>
  <si>
    <t>510-511</t>
  </si>
  <si>
    <t>515-516</t>
  </si>
  <si>
    <t>520-521</t>
  </si>
  <si>
    <t>525-526</t>
  </si>
  <si>
    <t>530-531</t>
  </si>
  <si>
    <t>535-536</t>
  </si>
  <si>
    <t>295-296</t>
  </si>
  <si>
    <t>Missing</t>
  </si>
  <si>
    <t>Sample depth</t>
  </si>
  <si>
    <t>460-461</t>
  </si>
  <si>
    <t>465-466</t>
  </si>
  <si>
    <t>485-486</t>
  </si>
  <si>
    <t>Radiolarian species</t>
  </si>
  <si>
    <t>Actinomma boreale</t>
  </si>
  <si>
    <t>Phormacanta hystrix</t>
  </si>
  <si>
    <t>Ceratocyrtis histricosus</t>
  </si>
  <si>
    <t>Rhizoplegma boreale</t>
  </si>
  <si>
    <t>Phorticium clevei</t>
  </si>
  <si>
    <t>Spongotrochus glacialis</t>
  </si>
  <si>
    <t>Acrosphaera murrayana</t>
  </si>
  <si>
    <t>Stylodictya validispina/tenuispina</t>
  </si>
  <si>
    <t>Lithomelissa hystrix</t>
  </si>
  <si>
    <t>Actinomma popofskii</t>
  </si>
  <si>
    <t>Actinomma medianum sentral part</t>
  </si>
  <si>
    <t>Pseudocubus obeliscus</t>
  </si>
  <si>
    <t>Spum in det</t>
  </si>
  <si>
    <t>Nass in det</t>
  </si>
  <si>
    <t>Total sum</t>
  </si>
  <si>
    <t>Hexacontium pachydermum</t>
  </si>
  <si>
    <t>Larcospira minor</t>
  </si>
  <si>
    <t>Arachnocorys umbellifera</t>
  </si>
  <si>
    <t>Larcopyle weddellium</t>
  </si>
  <si>
    <t>Lithomelissa thoracites</t>
  </si>
  <si>
    <t>Hexacontium enthacanthum</t>
  </si>
  <si>
    <t>Joergensenium rotatile</t>
  </si>
  <si>
    <t>Arachnosphaera dichotoma</t>
  </si>
  <si>
    <t>Lophophaena clevei</t>
  </si>
  <si>
    <t>Larcopyle buetschlii</t>
  </si>
  <si>
    <t>Plagiacantha arachnoides</t>
  </si>
  <si>
    <t>Artostrobus joergenseni</t>
  </si>
  <si>
    <t>Streblacantha circumtexta</t>
  </si>
  <si>
    <t>Actinomma trinacrium</t>
  </si>
  <si>
    <t>Anomalocantha dentata</t>
  </si>
  <si>
    <t>Stylodictya stellata</t>
  </si>
  <si>
    <t>Cladoscenium tricolpium</t>
  </si>
  <si>
    <t>Lampromitra erosa</t>
  </si>
  <si>
    <t>Spongocore puella</t>
  </si>
  <si>
    <t>Androcyclas gamphonycha</t>
  </si>
  <si>
    <t>Peridium longispinum</t>
  </si>
  <si>
    <t>Lithomitra lineata clevei</t>
  </si>
  <si>
    <t>Carpocanium sp.</t>
  </si>
  <si>
    <t>Lithocampe plathycephala</t>
  </si>
  <si>
    <t>Pseudodictyophimus gracilipes clevei</t>
  </si>
  <si>
    <t>Pseudodictyophimus grac. gracilipes</t>
  </si>
  <si>
    <t>Lithmelissa stigi</t>
  </si>
  <si>
    <t>Lithmelissa laticeps</t>
  </si>
  <si>
    <t>Larcoidea small warm</t>
  </si>
  <si>
    <t>Hexacontium gigantheum</t>
  </si>
  <si>
    <t>Cornutella profunda</t>
  </si>
  <si>
    <t>Plectacantha trichoides</t>
  </si>
  <si>
    <t>Cycladophora davisiana cornutoides</t>
  </si>
  <si>
    <t>Cycladophora davisiana davisiana</t>
  </si>
  <si>
    <t>Spongopyle osculosa</t>
  </si>
  <si>
    <t>Ceratocyrtis galeus</t>
  </si>
  <si>
    <t>Phormacanta hystrix arctic</t>
  </si>
  <si>
    <t>Tholospyris gephyristes</t>
  </si>
  <si>
    <t>Actinomma leptodermum longispinum</t>
  </si>
  <si>
    <t>Enneamorphis rotula</t>
  </si>
  <si>
    <t>Actinomma turidae</t>
  </si>
  <si>
    <t>Clatrocanium coarctatum</t>
  </si>
  <si>
    <t>Neosemanthis distephanus</t>
  </si>
  <si>
    <t>Lipmanella xiphephorum</t>
  </si>
  <si>
    <t>Styloclamydium venustum</t>
  </si>
  <si>
    <t>Hexacontium hostile</t>
  </si>
  <si>
    <t>Eucyrtidium sp.</t>
  </si>
  <si>
    <t>Theocorythium trachelium</t>
  </si>
  <si>
    <t>Dipylissa bensoni</t>
  </si>
  <si>
    <t>Onset of</t>
  </si>
  <si>
    <t>Holocene</t>
  </si>
  <si>
    <t>Younger</t>
  </si>
  <si>
    <t>Dryas</t>
  </si>
  <si>
    <t>Between 12.800 and 12.900 cal BP</t>
  </si>
  <si>
    <t>11.500 cal BP</t>
  </si>
  <si>
    <t>Samples counted</t>
  </si>
  <si>
    <t>Samples left to count</t>
  </si>
  <si>
    <t>Protoscenium simplex</t>
  </si>
  <si>
    <t>Plectacantha oikiskos (not certain ident)</t>
  </si>
  <si>
    <t>Botryocampe inflata</t>
  </si>
  <si>
    <t>Artostrobus borealis</t>
  </si>
  <si>
    <t>Tetrapyle octacantha</t>
  </si>
  <si>
    <t>Pseudodictyophimus grac. plathycephalus</t>
  </si>
  <si>
    <t>Pseudodictyophimus grac. multispina</t>
  </si>
  <si>
    <t>Sponges</t>
  </si>
  <si>
    <t>Diatoms</t>
  </si>
  <si>
    <t>Radiolaria</t>
  </si>
  <si>
    <t>VA</t>
  </si>
  <si>
    <t>C</t>
  </si>
  <si>
    <t>F</t>
  </si>
  <si>
    <t>VA=Very Abundant; C=Common; F=Few</t>
  </si>
  <si>
    <t>Zygocircus capulosus (Check this)</t>
  </si>
  <si>
    <t>Zygocircus productus (Check this)</t>
  </si>
  <si>
    <t>Eucyrtidium calvertense</t>
  </si>
  <si>
    <t xml:space="preserve">Cycladophora bicornis </t>
  </si>
  <si>
    <t>Corocalyptra craspedota</t>
  </si>
  <si>
    <t>A</t>
  </si>
  <si>
    <t>Too late</t>
  </si>
  <si>
    <t>Amphiplecta acrostoma</t>
  </si>
  <si>
    <t>Peripyramis circumtexta</t>
  </si>
  <si>
    <t>Anthocyrtium anthemis</t>
  </si>
  <si>
    <t>R=Rare</t>
  </si>
  <si>
    <t>R</t>
  </si>
  <si>
    <t>Botryostrobus australis-auritus</t>
  </si>
  <si>
    <t>extra</t>
  </si>
  <si>
    <t>count</t>
  </si>
  <si>
    <t xml:space="preserve">Calendar years -P. Cabedo-Sanz et al. / Quaternary Science Reviews 79 (2013) </t>
  </si>
  <si>
    <t>M=moderate</t>
  </si>
  <si>
    <t>M</t>
  </si>
  <si>
    <t>A (P&gt;B)</t>
  </si>
  <si>
    <t>C (P&lt;B)</t>
  </si>
  <si>
    <t>M (P&lt;B)</t>
  </si>
  <si>
    <t>A (P&lt;B)</t>
  </si>
  <si>
    <t>F (P&lt;B)</t>
  </si>
  <si>
    <t xml:space="preserve">F (P&lt;B) </t>
  </si>
  <si>
    <t>C (P&gt;B)</t>
  </si>
  <si>
    <t xml:space="preserve"> A (P&gt;B)</t>
  </si>
  <si>
    <t>VA (P&gt;B)</t>
  </si>
  <si>
    <t>V A (P&gt;B)</t>
  </si>
  <si>
    <t>Lamprocyclas maritalis</t>
  </si>
  <si>
    <t>Euscenium corynephorum</t>
  </si>
  <si>
    <r>
      <t xml:space="preserve">Sethoconus tabulatus </t>
    </r>
    <r>
      <rPr>
        <b/>
        <sz val="11"/>
        <rFont val="Calibri"/>
        <family val="2"/>
        <scheme val="minor"/>
      </rPr>
      <t>COLD</t>
    </r>
  </si>
  <si>
    <r>
      <t xml:space="preserve">Stichocorys seriata </t>
    </r>
    <r>
      <rPr>
        <b/>
        <sz val="11"/>
        <rFont val="Calibri"/>
        <family val="2"/>
        <scheme val="minor"/>
      </rPr>
      <t>WARM</t>
    </r>
  </si>
  <si>
    <r>
      <t xml:space="preserve">Lithomelissa setosa </t>
    </r>
    <r>
      <rPr>
        <b/>
        <sz val="11"/>
        <rFont val="Calibri"/>
        <family val="2"/>
        <scheme val="minor"/>
      </rPr>
      <t>WARM</t>
    </r>
  </si>
  <si>
    <r>
      <t xml:space="preserve">Amphimelissa setosa </t>
    </r>
    <r>
      <rPr>
        <b/>
        <sz val="11"/>
        <rFont val="Calibri"/>
        <family val="2"/>
        <scheme val="minor"/>
      </rPr>
      <t>COLD</t>
    </r>
  </si>
  <si>
    <t>Water depth: 476 m</t>
  </si>
  <si>
    <t>SAND</t>
  </si>
  <si>
    <t>Eucyrtidium acuminatum</t>
  </si>
  <si>
    <t>Actinomma delicatulum</t>
  </si>
  <si>
    <t>Stryptosphaera spumacea</t>
  </si>
  <si>
    <t>Larcospira spiralis</t>
  </si>
  <si>
    <t>Carpocanium papillosum</t>
  </si>
  <si>
    <t>NUMBER SPECIES IDENTIFIED</t>
  </si>
  <si>
    <t>original</t>
  </si>
  <si>
    <t>%</t>
  </si>
  <si>
    <t>AVERAGE</t>
  </si>
  <si>
    <t>Species</t>
  </si>
  <si>
    <t>in how</t>
  </si>
  <si>
    <t>many</t>
  </si>
  <si>
    <t>samples</t>
  </si>
  <si>
    <t>Lophospyris pentagona hyperborea</t>
  </si>
  <si>
    <t>Actinomma leptodermum leptodermum</t>
  </si>
  <si>
    <t>Specimens</t>
  </si>
  <si>
    <t>counted</t>
  </si>
  <si>
    <t>of each</t>
  </si>
  <si>
    <t>species</t>
  </si>
  <si>
    <t>Drift fauna</t>
  </si>
  <si>
    <t>Plegmosphaera? pachyderma</t>
  </si>
  <si>
    <t>Didymocyrtis tetrathalamus</t>
  </si>
  <si>
    <t>Mitrocalpis araneafera</t>
  </si>
  <si>
    <t>Orosphaerida fragments</t>
  </si>
  <si>
    <t>F (P&gt;B)</t>
  </si>
  <si>
    <t xml:space="preserve">C </t>
  </si>
  <si>
    <t>M (P&gt;B)</t>
  </si>
  <si>
    <t>samples %</t>
  </si>
  <si>
    <t>Zygocircus productus</t>
  </si>
  <si>
    <t>SPUMELLARIA</t>
  </si>
  <si>
    <t>NASSELLARIA</t>
  </si>
  <si>
    <t>Both</t>
  </si>
  <si>
    <t>Sum</t>
  </si>
  <si>
    <t>Drift fauna (WARM WATER signal!)</t>
  </si>
  <si>
    <r>
      <rPr>
        <b/>
        <i/>
        <sz val="11"/>
        <color theme="1"/>
        <rFont val="Calibri"/>
        <family val="2"/>
        <scheme val="minor"/>
      </rPr>
      <t>Isthmia nervosa</t>
    </r>
    <r>
      <rPr>
        <sz val="11"/>
        <color theme="1"/>
        <rFont val="Calibri"/>
        <family val="2"/>
        <scheme val="minor"/>
      </rPr>
      <t xml:space="preserve"> epiphytic diatom common in upper part of core</t>
    </r>
  </si>
  <si>
    <t>x</t>
  </si>
  <si>
    <t>Actinomma quadrisphaera</t>
  </si>
  <si>
    <t>Artostrobys borealis</t>
  </si>
  <si>
    <t>Lithelius spiralis</t>
  </si>
  <si>
    <t>Lithmelissa sp. aff. L. stigi</t>
  </si>
  <si>
    <t>Eucyrtidium sp.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</si>
</sst>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0" fillId="2" borderId="0" xfId="0" applyFill="1"/>
    <xf numFmtId="0" fontId="7" fillId="0" borderId="0" xfId="0" applyFont="1"/>
    <xf numFmtId="0" fontId="8" fillId="0" borderId="0" xfId="0" applyFont="1"/>
    <xf numFmtId="0" fontId="1" fillId="3" borderId="0" xfId="0" applyFont="1" applyFill="1"/>
    <xf numFmtId="0" fontId="9" fillId="0" borderId="0" xfId="0" applyFont="1" applyAlignment="1">
      <alignment horizontal="center"/>
    </xf>
    <xf numFmtId="0" fontId="0" fillId="3" borderId="0" xfId="0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" fillId="4" borderId="0" xfId="0" applyFont="1" applyFill="1"/>
    <xf numFmtId="0" fontId="0" fillId="4" borderId="0" xfId="0" applyFill="1"/>
    <xf numFmtId="2" fontId="0" fillId="0" borderId="0" xfId="0" applyNumberFormat="1"/>
    <xf numFmtId="2" fontId="2" fillId="0" borderId="0" xfId="0" applyNumberFormat="1" applyFont="1"/>
    <xf numFmtId="2" fontId="0" fillId="2" borderId="0" xfId="0" applyNumberFormat="1" applyFill="1"/>
    <xf numFmtId="2" fontId="7" fillId="0" borderId="0" xfId="0" applyNumberFormat="1" applyFont="1"/>
    <xf numFmtId="2" fontId="2" fillId="3" borderId="0" xfId="0" applyNumberFormat="1" applyFont="1" applyFill="1"/>
    <xf numFmtId="0" fontId="0" fillId="5" borderId="0" xfId="0" applyFill="1"/>
    <xf numFmtId="2" fontId="0" fillId="4" borderId="0" xfId="0" applyNumberFormat="1" applyFill="1"/>
    <xf numFmtId="0" fontId="1" fillId="0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7" fillId="6" borderId="0" xfId="0" applyFont="1" applyFill="1"/>
    <xf numFmtId="0" fontId="5" fillId="0" borderId="0" xfId="0" applyFont="1"/>
    <xf numFmtId="164" fontId="2" fillId="0" borderId="0" xfId="0" applyNumberFormat="1" applyFont="1" applyAlignment="1">
      <alignment horizontal="center"/>
    </xf>
    <xf numFmtId="0" fontId="2" fillId="9" borderId="0" xfId="0" applyFont="1" applyFill="1" applyAlignment="1">
      <alignment horizontal="center"/>
    </xf>
    <xf numFmtId="2" fontId="2" fillId="9" borderId="0" xfId="0" applyNumberFormat="1" applyFont="1" applyFill="1" applyAlignment="1">
      <alignment horizontal="center"/>
    </xf>
    <xf numFmtId="2" fontId="0" fillId="9" borderId="0" xfId="0" applyNumberFormat="1" applyFill="1"/>
    <xf numFmtId="164" fontId="2" fillId="9" borderId="0" xfId="0" applyNumberFormat="1" applyFont="1" applyFill="1"/>
    <xf numFmtId="0" fontId="0" fillId="0" borderId="0" xfId="0" applyFill="1"/>
    <xf numFmtId="0" fontId="8" fillId="0" borderId="0" xfId="0" applyFont="1" applyFill="1"/>
    <xf numFmtId="0" fontId="8" fillId="6" borderId="0" xfId="0" applyFont="1" applyFill="1"/>
    <xf numFmtId="0" fontId="10" fillId="8" borderId="0" xfId="0" applyFont="1" applyFill="1"/>
    <xf numFmtId="0" fontId="11" fillId="0" borderId="0" xfId="0" applyFont="1"/>
    <xf numFmtId="0" fontId="1" fillId="10" borderId="0" xfId="0" applyFont="1" applyFill="1"/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12" fillId="0" borderId="0" xfId="0" applyFont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2" fontId="0" fillId="2" borderId="0" xfId="0" applyNumberFormat="1" applyFill="1" applyAlignment="1">
      <alignment horizontal="right"/>
    </xf>
    <xf numFmtId="2" fontId="7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4" borderId="0" xfId="0" applyNumberFormat="1" applyFill="1" applyAlignment="1">
      <alignment horizontal="right"/>
    </xf>
    <xf numFmtId="2" fontId="0" fillId="11" borderId="0" xfId="0" applyNumberFormat="1" applyFill="1" applyAlignment="1">
      <alignment horizontal="right"/>
    </xf>
    <xf numFmtId="0" fontId="2" fillId="11" borderId="0" xfId="0" applyFont="1" applyFill="1" applyAlignment="1">
      <alignment horizontal="right"/>
    </xf>
    <xf numFmtId="0" fontId="2" fillId="11" borderId="0" xfId="0" applyFont="1" applyFill="1" applyAlignment="1">
      <alignment horizontal="center"/>
    </xf>
    <xf numFmtId="164" fontId="2" fillId="11" borderId="0" xfId="0" applyNumberFormat="1" applyFont="1" applyFill="1" applyAlignment="1">
      <alignment horizontal="center"/>
    </xf>
    <xf numFmtId="2" fontId="7" fillId="11" borderId="0" xfId="0" applyNumberFormat="1" applyFont="1" applyFill="1" applyAlignment="1">
      <alignment horizontal="right"/>
    </xf>
    <xf numFmtId="2" fontId="1" fillId="11" borderId="0" xfId="0" applyNumberFormat="1" applyFont="1" applyFill="1" applyAlignment="1">
      <alignment horizontal="right"/>
    </xf>
    <xf numFmtId="2" fontId="2" fillId="11" borderId="0" xfId="0" applyNumberFormat="1" applyFont="1" applyFill="1" applyAlignment="1">
      <alignment horizontal="right"/>
    </xf>
    <xf numFmtId="0" fontId="11" fillId="0" borderId="0" xfId="0" applyFont="1" applyAlignment="1">
      <alignment horizontal="center"/>
    </xf>
    <xf numFmtId="0" fontId="0" fillId="9" borderId="0" xfId="0" applyFill="1"/>
    <xf numFmtId="0" fontId="10" fillId="0" borderId="0" xfId="0" applyFont="1" applyFill="1"/>
    <xf numFmtId="0" fontId="2" fillId="2" borderId="0" xfId="0" applyFont="1" applyFill="1"/>
    <xf numFmtId="0" fontId="0" fillId="6" borderId="0" xfId="0" applyFont="1" applyFill="1"/>
    <xf numFmtId="0" fontId="0" fillId="8" borderId="0" xfId="0" applyFill="1"/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165" fontId="0" fillId="2" borderId="0" xfId="0" applyNumberFormat="1" applyFill="1" applyAlignment="1">
      <alignment horizontal="right"/>
    </xf>
    <xf numFmtId="165" fontId="7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0" fillId="4" borderId="0" xfId="0" applyNumberFormat="1" applyFill="1" applyAlignment="1">
      <alignment horizontal="right"/>
    </xf>
    <xf numFmtId="164" fontId="2" fillId="3" borderId="0" xfId="0" applyNumberFormat="1" applyFont="1" applyFill="1"/>
    <xf numFmtId="0" fontId="7" fillId="3" borderId="0" xfId="0" applyFont="1" applyFill="1"/>
    <xf numFmtId="0" fontId="8" fillId="3" borderId="0" xfId="0" applyFont="1" applyFill="1"/>
    <xf numFmtId="0" fontId="7" fillId="0" borderId="0" xfId="0" applyFont="1" applyFill="1"/>
    <xf numFmtId="0" fontId="7" fillId="12" borderId="0" xfId="0" applyFont="1" applyFill="1"/>
    <xf numFmtId="0" fontId="8" fillId="12" borderId="0" xfId="0" applyFont="1" applyFill="1"/>
    <xf numFmtId="0" fontId="1" fillId="1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119</xdr:row>
      <xdr:rowOff>95250</xdr:rowOff>
    </xdr:from>
    <xdr:to>
      <xdr:col>8</xdr:col>
      <xdr:colOff>419695</xdr:colOff>
      <xdr:row>128</xdr:row>
      <xdr:rowOff>113966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0" y="22726650"/>
          <a:ext cx="1486495" cy="1733216"/>
        </a:xfrm>
        <a:prstGeom prst="rect">
          <a:avLst/>
        </a:prstGeom>
      </xdr:spPr>
    </xdr:pic>
    <xdr:clientData/>
  </xdr:twoCellAnchor>
  <xdr:twoCellAnchor editAs="oneCell">
    <xdr:from>
      <xdr:col>14</xdr:col>
      <xdr:colOff>523875</xdr:colOff>
      <xdr:row>120</xdr:row>
      <xdr:rowOff>104774</xdr:rowOff>
    </xdr:from>
    <xdr:to>
      <xdr:col>18</xdr:col>
      <xdr:colOff>216694</xdr:colOff>
      <xdr:row>129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8525" y="22545674"/>
          <a:ext cx="2131219" cy="1704975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130</xdr:row>
      <xdr:rowOff>142874</xdr:rowOff>
    </xdr:from>
    <xdr:to>
      <xdr:col>9</xdr:col>
      <xdr:colOff>28574</xdr:colOff>
      <xdr:row>137</xdr:row>
      <xdr:rowOff>76731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15025" y="24488774"/>
          <a:ext cx="1600199" cy="1267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119</xdr:row>
      <xdr:rowOff>95250</xdr:rowOff>
    </xdr:from>
    <xdr:to>
      <xdr:col>9</xdr:col>
      <xdr:colOff>419695</xdr:colOff>
      <xdr:row>128</xdr:row>
      <xdr:rowOff>113966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0" y="22726650"/>
          <a:ext cx="1486495" cy="1733216"/>
        </a:xfrm>
        <a:prstGeom prst="rect">
          <a:avLst/>
        </a:prstGeom>
      </xdr:spPr>
    </xdr:pic>
    <xdr:clientData/>
  </xdr:twoCellAnchor>
  <xdr:twoCellAnchor editAs="oneCell">
    <xdr:from>
      <xdr:col>15</xdr:col>
      <xdr:colOff>523875</xdr:colOff>
      <xdr:row>120</xdr:row>
      <xdr:rowOff>104774</xdr:rowOff>
    </xdr:from>
    <xdr:to>
      <xdr:col>19</xdr:col>
      <xdr:colOff>216694</xdr:colOff>
      <xdr:row>129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8525" y="22926674"/>
          <a:ext cx="2131219" cy="1704975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130</xdr:row>
      <xdr:rowOff>142874</xdr:rowOff>
    </xdr:from>
    <xdr:to>
      <xdr:col>10</xdr:col>
      <xdr:colOff>28574</xdr:colOff>
      <xdr:row>137</xdr:row>
      <xdr:rowOff>76731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15025" y="24869774"/>
          <a:ext cx="1600199" cy="1267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le/Downloads/Reference%20%25%20ANN-paperNEW16.04.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_end_final"/>
    </sheetNames>
    <sheetDataSet>
      <sheetData sheetId="0">
        <row r="8">
          <cell r="FJ8">
            <v>2</v>
          </cell>
          <cell r="FK8">
            <v>13</v>
          </cell>
          <cell r="FL8">
            <v>16</v>
          </cell>
          <cell r="FM8">
            <v>10</v>
          </cell>
          <cell r="FN8">
            <v>9</v>
          </cell>
          <cell r="FO8">
            <v>19</v>
          </cell>
          <cell r="FP8">
            <v>23</v>
          </cell>
          <cell r="FQ8">
            <v>14</v>
          </cell>
          <cell r="FR8">
            <v>5</v>
          </cell>
          <cell r="FT8">
            <v>10</v>
          </cell>
          <cell r="FU8">
            <v>7</v>
          </cell>
          <cell r="FV8">
            <v>5</v>
          </cell>
          <cell r="FW8">
            <v>8</v>
          </cell>
          <cell r="FX8">
            <v>5</v>
          </cell>
          <cell r="FY8">
            <v>3</v>
          </cell>
          <cell r="FZ8">
            <v>1</v>
          </cell>
          <cell r="GA8">
            <v>5</v>
          </cell>
          <cell r="GB8">
            <v>3</v>
          </cell>
          <cell r="GC8">
            <v>2</v>
          </cell>
          <cell r="GD8">
            <v>10</v>
          </cell>
          <cell r="GE8">
            <v>13</v>
          </cell>
          <cell r="GF8">
            <v>8</v>
          </cell>
          <cell r="GG8">
            <v>3</v>
          </cell>
          <cell r="GH8">
            <v>1</v>
          </cell>
          <cell r="GI8">
            <v>5</v>
          </cell>
          <cell r="GJ8">
            <v>1</v>
          </cell>
          <cell r="GK8">
            <v>1</v>
          </cell>
          <cell r="GL8">
            <v>2</v>
          </cell>
        </row>
        <row r="9">
          <cell r="FJ9">
            <v>29</v>
          </cell>
          <cell r="FK9">
            <v>53</v>
          </cell>
          <cell r="FL9">
            <v>44</v>
          </cell>
          <cell r="FM9">
            <v>18</v>
          </cell>
          <cell r="FN9">
            <v>14</v>
          </cell>
          <cell r="FO9">
            <v>14</v>
          </cell>
          <cell r="FP9">
            <v>71</v>
          </cell>
          <cell r="FQ9">
            <v>8</v>
          </cell>
          <cell r="FR9">
            <v>37</v>
          </cell>
          <cell r="FT9">
            <v>1</v>
          </cell>
          <cell r="FU9">
            <v>8</v>
          </cell>
          <cell r="FV9">
            <v>1</v>
          </cell>
          <cell r="FX9">
            <v>1</v>
          </cell>
          <cell r="GB9">
            <v>1</v>
          </cell>
          <cell r="GC9">
            <v>5</v>
          </cell>
          <cell r="GD9">
            <v>1</v>
          </cell>
          <cell r="GE9">
            <v>2</v>
          </cell>
          <cell r="GF9">
            <v>4</v>
          </cell>
          <cell r="GG9">
            <v>2</v>
          </cell>
          <cell r="GI9">
            <v>2</v>
          </cell>
          <cell r="GJ9">
            <v>1</v>
          </cell>
          <cell r="GK9">
            <v>3</v>
          </cell>
          <cell r="GN9">
            <v>1</v>
          </cell>
          <cell r="GO9">
            <v>1</v>
          </cell>
        </row>
        <row r="27">
          <cell r="FK27">
            <v>4</v>
          </cell>
          <cell r="FL27">
            <v>5</v>
          </cell>
          <cell r="FM27">
            <v>5</v>
          </cell>
          <cell r="FN27">
            <v>2</v>
          </cell>
          <cell r="FO27">
            <v>4</v>
          </cell>
          <cell r="FP27">
            <v>9</v>
          </cell>
          <cell r="FQ27">
            <v>1</v>
          </cell>
          <cell r="FR27">
            <v>2</v>
          </cell>
          <cell r="FT27">
            <v>1</v>
          </cell>
          <cell r="FV27">
            <v>2</v>
          </cell>
          <cell r="FW27">
            <v>1</v>
          </cell>
          <cell r="GD27">
            <v>1</v>
          </cell>
          <cell r="GF27">
            <v>1</v>
          </cell>
          <cell r="GH27">
            <v>1</v>
          </cell>
          <cell r="GR27">
            <v>1</v>
          </cell>
          <cell r="HM2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31"/>
  <sheetViews>
    <sheetView tabSelected="1" workbookViewId="0">
      <pane xSplit="4500" ySplit="1980" topLeftCell="AY1"/>
      <selection pane="topRight" activeCell="U2" sqref="A1:XFD1048576"/>
      <selection pane="bottomLeft" activeCell="A62" sqref="A62:XFD62"/>
      <selection pane="bottomRight" activeCell="BK79" sqref="BK79"/>
    </sheetView>
  </sheetViews>
  <sheetFormatPr defaultRowHeight="15" x14ac:dyDescent="0.25"/>
  <cols>
    <col min="1" max="1" width="39.140625" customWidth="1"/>
    <col min="59" max="59" width="9.5703125" bestFit="1" customWidth="1"/>
    <col min="60" max="60" width="9.5703125" customWidth="1"/>
    <col min="61" max="61" width="11" customWidth="1"/>
    <col min="65" max="65" width="9.140625" style="21"/>
    <col min="67" max="68" width="9.140625" style="21"/>
  </cols>
  <sheetData>
    <row r="1" spans="1:68" ht="18.75" x14ac:dyDescent="0.3">
      <c r="A1" s="1" t="s">
        <v>0</v>
      </c>
      <c r="AB1" s="4" t="s">
        <v>183</v>
      </c>
    </row>
    <row r="2" spans="1:68" ht="18.75" x14ac:dyDescent="0.3">
      <c r="A2" s="1" t="s">
        <v>182</v>
      </c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20">
        <v>8</v>
      </c>
      <c r="J2" s="20">
        <v>9</v>
      </c>
      <c r="K2" s="10">
        <v>10</v>
      </c>
      <c r="L2" s="20">
        <v>11</v>
      </c>
      <c r="M2" s="20">
        <v>12</v>
      </c>
      <c r="N2" s="20">
        <v>13</v>
      </c>
      <c r="O2" s="20">
        <v>14</v>
      </c>
      <c r="P2" s="20">
        <v>15</v>
      </c>
      <c r="Q2" s="20">
        <v>16</v>
      </c>
      <c r="R2" s="20">
        <v>17</v>
      </c>
      <c r="S2" s="20">
        <v>18</v>
      </c>
      <c r="T2" s="20">
        <v>19</v>
      </c>
      <c r="U2" s="20">
        <v>20</v>
      </c>
      <c r="V2" s="20">
        <v>21</v>
      </c>
      <c r="W2" s="20">
        <v>22</v>
      </c>
      <c r="X2" s="20">
        <v>23</v>
      </c>
      <c r="Y2" s="20">
        <v>24</v>
      </c>
      <c r="Z2" s="20">
        <v>25</v>
      </c>
      <c r="AA2" s="20">
        <v>26</v>
      </c>
      <c r="AB2" s="20">
        <v>27</v>
      </c>
      <c r="AC2" s="20">
        <v>28</v>
      </c>
      <c r="AD2" s="20">
        <v>29</v>
      </c>
      <c r="AE2" s="20">
        <v>30</v>
      </c>
      <c r="AF2" s="20">
        <v>31</v>
      </c>
      <c r="AG2" s="20">
        <v>32</v>
      </c>
      <c r="AH2" s="20">
        <v>33</v>
      </c>
      <c r="AI2" s="20">
        <v>34</v>
      </c>
      <c r="AJ2" s="20">
        <v>35</v>
      </c>
      <c r="AK2" s="20">
        <v>36</v>
      </c>
      <c r="AL2" s="20">
        <v>37</v>
      </c>
      <c r="AM2" s="20">
        <v>38</v>
      </c>
      <c r="AN2" s="20">
        <v>39</v>
      </c>
      <c r="AO2" s="20">
        <v>40</v>
      </c>
      <c r="AP2" s="10">
        <v>41</v>
      </c>
      <c r="AQ2" s="20">
        <v>42</v>
      </c>
      <c r="AR2" s="20">
        <v>43</v>
      </c>
      <c r="AS2" s="20">
        <v>44</v>
      </c>
      <c r="AT2" s="20">
        <v>45</v>
      </c>
      <c r="AU2" s="20">
        <v>46</v>
      </c>
      <c r="AV2" s="20">
        <v>47</v>
      </c>
      <c r="AW2" s="20">
        <v>48</v>
      </c>
      <c r="AX2" s="20">
        <v>49</v>
      </c>
      <c r="AY2" s="20">
        <v>50</v>
      </c>
      <c r="AZ2" s="10">
        <v>51</v>
      </c>
      <c r="BA2" s="20">
        <v>52</v>
      </c>
      <c r="BB2" s="20">
        <v>53</v>
      </c>
      <c r="BC2" s="20">
        <v>54</v>
      </c>
      <c r="BD2" s="20">
        <v>55</v>
      </c>
      <c r="BE2" s="20">
        <v>56</v>
      </c>
      <c r="BF2" s="20">
        <v>57</v>
      </c>
      <c r="BG2" s="20">
        <v>58</v>
      </c>
      <c r="BH2" s="39"/>
      <c r="BI2" s="3" t="s">
        <v>199</v>
      </c>
      <c r="BJ2" s="4" t="s">
        <v>193</v>
      </c>
      <c r="BK2" s="4"/>
      <c r="BL2" s="35" t="s">
        <v>161</v>
      </c>
      <c r="BM2" s="36"/>
      <c r="BN2" s="35" t="s">
        <v>190</v>
      </c>
      <c r="BO2" s="37"/>
      <c r="BP2" s="37"/>
    </row>
    <row r="3" spans="1:68" s="4" customFormat="1" x14ac:dyDescent="0.25">
      <c r="K3" s="5" t="s">
        <v>56</v>
      </c>
      <c r="AP3" s="5" t="s">
        <v>56</v>
      </c>
      <c r="AZ3" s="4" t="s">
        <v>56</v>
      </c>
      <c r="BI3" s="4" t="s">
        <v>200</v>
      </c>
      <c r="BJ3" s="4" t="s">
        <v>194</v>
      </c>
      <c r="BL3" s="35" t="s">
        <v>162</v>
      </c>
      <c r="BM3" s="36"/>
      <c r="BN3" s="35" t="s">
        <v>162</v>
      </c>
      <c r="BO3" s="36"/>
      <c r="BP3" s="36"/>
    </row>
    <row r="4" spans="1:68" s="4" customFormat="1" x14ac:dyDescent="0.25">
      <c r="A4" s="6" t="s">
        <v>57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55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20</v>
      </c>
      <c r="W4" s="4" t="s">
        <v>21</v>
      </c>
      <c r="X4" s="4" t="s">
        <v>22</v>
      </c>
      <c r="Y4" s="4" t="s">
        <v>23</v>
      </c>
      <c r="Z4" s="4" t="s">
        <v>24</v>
      </c>
      <c r="AA4" s="4" t="s">
        <v>25</v>
      </c>
      <c r="AB4" s="4" t="s">
        <v>26</v>
      </c>
      <c r="AC4" s="4" t="s">
        <v>27</v>
      </c>
      <c r="AD4" s="4" t="s">
        <v>28</v>
      </c>
      <c r="AE4" s="4" t="s">
        <v>29</v>
      </c>
      <c r="AF4" s="4" t="s">
        <v>30</v>
      </c>
      <c r="AG4" s="4" t="s">
        <v>31</v>
      </c>
      <c r="AH4" s="4" t="s">
        <v>32</v>
      </c>
      <c r="AI4" s="4" t="s">
        <v>33</v>
      </c>
      <c r="AJ4" s="4" t="s">
        <v>34</v>
      </c>
      <c r="AK4" s="4" t="s">
        <v>35</v>
      </c>
      <c r="AL4" s="4" t="s">
        <v>36</v>
      </c>
      <c r="AM4" s="4" t="s">
        <v>37</v>
      </c>
      <c r="AN4" s="4" t="s">
        <v>38</v>
      </c>
      <c r="AO4" s="4" t="s">
        <v>39</v>
      </c>
      <c r="AP4" s="5" t="s">
        <v>40</v>
      </c>
      <c r="AQ4" s="4" t="s">
        <v>41</v>
      </c>
      <c r="AR4" s="4" t="s">
        <v>58</v>
      </c>
      <c r="AS4" s="4" t="s">
        <v>59</v>
      </c>
      <c r="AT4" s="4" t="s">
        <v>42</v>
      </c>
      <c r="AU4" s="4" t="s">
        <v>43</v>
      </c>
      <c r="AV4" s="4" t="s">
        <v>44</v>
      </c>
      <c r="AW4" s="4" t="s">
        <v>60</v>
      </c>
      <c r="AX4" s="4" t="s">
        <v>45</v>
      </c>
      <c r="AY4" s="4" t="s">
        <v>46</v>
      </c>
      <c r="AZ4" s="5" t="s">
        <v>47</v>
      </c>
      <c r="BA4" s="4" t="s">
        <v>48</v>
      </c>
      <c r="BB4" s="4" t="s">
        <v>49</v>
      </c>
      <c r="BC4" s="4" t="s">
        <v>50</v>
      </c>
      <c r="BD4" s="4" t="s">
        <v>51</v>
      </c>
      <c r="BE4" s="4" t="s">
        <v>52</v>
      </c>
      <c r="BF4" s="4" t="s">
        <v>53</v>
      </c>
      <c r="BG4" s="4" t="s">
        <v>54</v>
      </c>
      <c r="BI4" s="4" t="s">
        <v>201</v>
      </c>
      <c r="BJ4" s="4" t="s">
        <v>195</v>
      </c>
      <c r="BL4" s="35" t="s">
        <v>7</v>
      </c>
      <c r="BM4" s="36"/>
      <c r="BN4" s="35" t="s">
        <v>7</v>
      </c>
      <c r="BO4" s="36"/>
      <c r="BP4" s="36" t="s">
        <v>192</v>
      </c>
    </row>
    <row r="5" spans="1:68" s="7" customFormat="1" x14ac:dyDescent="0.25">
      <c r="A5" s="7" t="s">
        <v>163</v>
      </c>
      <c r="B5" s="7">
        <v>10.220000000000001</v>
      </c>
      <c r="C5" s="9">
        <v>10.321999999999999</v>
      </c>
      <c r="D5" s="9">
        <v>10.423999999999999</v>
      </c>
      <c r="E5" s="9">
        <v>10.526</v>
      </c>
      <c r="F5" s="7">
        <v>10.63</v>
      </c>
      <c r="G5" s="7">
        <v>10.752000000000001</v>
      </c>
      <c r="H5" s="7">
        <v>10.874000000000001</v>
      </c>
      <c r="I5" s="7">
        <v>10.996</v>
      </c>
      <c r="J5" s="7">
        <v>11.12</v>
      </c>
      <c r="K5" s="7">
        <v>11.208</v>
      </c>
      <c r="L5" s="7">
        <v>11.295</v>
      </c>
      <c r="M5" s="7">
        <v>11.382999999999999</v>
      </c>
      <c r="N5" s="7">
        <v>11.47</v>
      </c>
      <c r="O5" s="7">
        <v>11.49</v>
      </c>
      <c r="P5" s="7">
        <v>11.51</v>
      </c>
      <c r="Q5" s="7">
        <v>11.53</v>
      </c>
      <c r="R5" s="7">
        <v>11.55</v>
      </c>
      <c r="S5" s="7">
        <v>11.563000000000001</v>
      </c>
      <c r="T5" s="7">
        <v>11.576000000000001</v>
      </c>
      <c r="U5" s="7">
        <v>11.59</v>
      </c>
      <c r="V5" s="7">
        <v>11.63</v>
      </c>
      <c r="W5" s="7">
        <v>11.65</v>
      </c>
      <c r="X5" s="7">
        <v>11.67</v>
      </c>
      <c r="Y5" s="7">
        <v>11.695</v>
      </c>
      <c r="Z5" s="7">
        <v>11.715</v>
      </c>
      <c r="AA5" s="7">
        <v>11.734999999999999</v>
      </c>
      <c r="AB5" s="7">
        <v>11.75</v>
      </c>
      <c r="AC5" s="7">
        <v>11.768000000000001</v>
      </c>
      <c r="AD5" s="7">
        <v>11.795</v>
      </c>
      <c r="AE5" s="7">
        <v>11.815</v>
      </c>
      <c r="AF5" s="7">
        <v>11.835000000000001</v>
      </c>
      <c r="AG5" s="7">
        <v>11.855</v>
      </c>
      <c r="AH5" s="7">
        <v>11.875</v>
      </c>
      <c r="AI5" s="7">
        <v>11.895</v>
      </c>
      <c r="AJ5" s="7">
        <v>11.914999999999999</v>
      </c>
      <c r="AK5" s="7">
        <v>11.935</v>
      </c>
      <c r="AL5" s="7">
        <v>11.955</v>
      </c>
      <c r="AM5" s="7">
        <v>11.975</v>
      </c>
      <c r="AN5" s="7">
        <v>12.085000000000001</v>
      </c>
      <c r="AO5" s="7">
        <v>12.255000000000001</v>
      </c>
      <c r="AP5" s="8">
        <v>12.395</v>
      </c>
      <c r="AQ5" s="7">
        <v>12.555</v>
      </c>
      <c r="AR5" s="7">
        <v>12.605</v>
      </c>
      <c r="AS5" s="7">
        <v>12.635</v>
      </c>
      <c r="AT5" s="7">
        <v>12.654999999999999</v>
      </c>
      <c r="AU5" s="7">
        <v>12.685</v>
      </c>
      <c r="AV5" s="7">
        <v>12.712</v>
      </c>
      <c r="AW5" s="7">
        <v>12.734999999999999</v>
      </c>
      <c r="AX5" s="7">
        <v>12.765000000000001</v>
      </c>
      <c r="AY5" s="7">
        <v>12.795</v>
      </c>
      <c r="AZ5" s="8">
        <v>12.82</v>
      </c>
      <c r="BA5" s="7">
        <v>12.845000000000001</v>
      </c>
      <c r="BB5" s="7">
        <v>12.872</v>
      </c>
      <c r="BC5" s="7">
        <v>12.885</v>
      </c>
      <c r="BD5" s="7">
        <v>12.907999999999999</v>
      </c>
      <c r="BE5" s="7">
        <v>12.912000000000001</v>
      </c>
      <c r="BF5" s="7">
        <v>12.928000000000001</v>
      </c>
      <c r="BG5" s="7">
        <v>12.94</v>
      </c>
      <c r="BI5" s="34" t="s">
        <v>202</v>
      </c>
      <c r="BJ5" s="34" t="s">
        <v>196</v>
      </c>
      <c r="BK5" s="34"/>
      <c r="BL5" s="38"/>
      <c r="BM5" s="36" t="s">
        <v>191</v>
      </c>
      <c r="BN5" s="38">
        <v>10.874000000000001</v>
      </c>
      <c r="BO5" s="36" t="s">
        <v>191</v>
      </c>
      <c r="BP5" s="36" t="s">
        <v>191</v>
      </c>
    </row>
    <row r="6" spans="1:68" s="10" customFormat="1" ht="3" customHeight="1" x14ac:dyDescent="0.25">
      <c r="BM6" s="23"/>
      <c r="BO6" s="23"/>
      <c r="BP6" s="23"/>
    </row>
    <row r="7" spans="1:68" x14ac:dyDescent="0.25">
      <c r="A7" s="4" t="s">
        <v>61</v>
      </c>
    </row>
    <row r="8" spans="1:68" s="11" customFormat="1" x14ac:dyDescent="0.25">
      <c r="A8" s="46" t="s">
        <v>68</v>
      </c>
      <c r="B8" s="11">
        <v>6</v>
      </c>
      <c r="C8" s="11">
        <v>17</v>
      </c>
      <c r="D8" s="11">
        <v>8</v>
      </c>
      <c r="E8" s="11">
        <v>10</v>
      </c>
      <c r="F8" s="11">
        <v>13</v>
      </c>
      <c r="G8" s="11">
        <v>9</v>
      </c>
      <c r="H8" s="11">
        <v>7</v>
      </c>
      <c r="I8" s="11">
        <v>8</v>
      </c>
      <c r="J8" s="11">
        <v>10</v>
      </c>
      <c r="L8" s="11">
        <v>11</v>
      </c>
      <c r="M8" s="11">
        <v>15</v>
      </c>
      <c r="N8" s="11">
        <v>15</v>
      </c>
      <c r="O8" s="11">
        <v>6</v>
      </c>
      <c r="P8" s="11">
        <v>2</v>
      </c>
      <c r="Q8" s="11">
        <v>1</v>
      </c>
      <c r="R8" s="11">
        <v>1</v>
      </c>
      <c r="S8" s="11">
        <v>2</v>
      </c>
      <c r="T8" s="11">
        <v>3</v>
      </c>
      <c r="U8" s="11">
        <v>2</v>
      </c>
      <c r="V8" s="11">
        <v>2</v>
      </c>
      <c r="W8" s="11">
        <v>4</v>
      </c>
      <c r="X8" s="11">
        <v>3</v>
      </c>
      <c r="Y8" s="11">
        <v>1</v>
      </c>
      <c r="Z8" s="11">
        <v>1</v>
      </c>
      <c r="AA8" s="11">
        <v>1</v>
      </c>
      <c r="AB8" s="11">
        <v>1</v>
      </c>
      <c r="BI8" s="11">
        <f>SUM(B8:BH8)</f>
        <v>159</v>
      </c>
      <c r="BJ8" s="11">
        <f>COUNTA(B8:BG8)</f>
        <v>26</v>
      </c>
      <c r="BL8" s="11">
        <v>5</v>
      </c>
      <c r="BM8" s="24">
        <f>SUM(BL8*100/533)</f>
        <v>0.93808630393996251</v>
      </c>
      <c r="BN8" s="11">
        <v>7</v>
      </c>
      <c r="BO8" s="24">
        <f>SUM(BN8*100/665)</f>
        <v>1.0526315789473684</v>
      </c>
      <c r="BP8" s="24">
        <f>SUM((BO8+BM8)/2)</f>
        <v>0.99535894144366543</v>
      </c>
    </row>
    <row r="9" spans="1:68" s="11" customFormat="1" x14ac:dyDescent="0.25">
      <c r="A9" s="11" t="s">
        <v>62</v>
      </c>
      <c r="B9" s="11">
        <v>2</v>
      </c>
      <c r="D9" s="11">
        <v>1</v>
      </c>
      <c r="H9" s="11">
        <v>1</v>
      </c>
      <c r="L9" s="11">
        <v>2</v>
      </c>
      <c r="AC9" s="11">
        <v>1</v>
      </c>
      <c r="AG9" s="11">
        <v>1</v>
      </c>
      <c r="AH9" s="11">
        <v>2</v>
      </c>
      <c r="AJ9" s="11">
        <v>1</v>
      </c>
      <c r="AK9" s="11">
        <v>3</v>
      </c>
      <c r="AM9" s="11">
        <v>1</v>
      </c>
      <c r="AN9" s="11">
        <v>1</v>
      </c>
      <c r="AS9" s="11">
        <v>2</v>
      </c>
      <c r="AU9" s="11">
        <v>3</v>
      </c>
      <c r="AY9" s="11">
        <v>3</v>
      </c>
      <c r="BA9" s="11">
        <v>1</v>
      </c>
      <c r="BC9" s="11">
        <v>1</v>
      </c>
      <c r="BD9" s="11">
        <v>1</v>
      </c>
      <c r="BE9" s="11">
        <v>3</v>
      </c>
      <c r="BG9" s="11">
        <v>7</v>
      </c>
      <c r="BI9" s="11">
        <f>SUM(B9:BH9)</f>
        <v>37</v>
      </c>
      <c r="BJ9" s="11">
        <f t="shared" ref="BJ9:BJ11" si="0">COUNTA(B9:BG9)</f>
        <v>19</v>
      </c>
      <c r="BL9" s="11">
        <v>1</v>
      </c>
      <c r="BM9" s="24">
        <f t="shared" ref="BM9:BM77" si="1">SUM(BL9*100/533)</f>
        <v>0.18761726078799248</v>
      </c>
      <c r="BN9" s="11">
        <v>1</v>
      </c>
      <c r="BO9" s="24">
        <f t="shared" ref="BO9:BO77" si="2">SUM(BN9*100/665)</f>
        <v>0.15037593984962405</v>
      </c>
      <c r="BP9" s="24">
        <f>SUM((BO9+BM9)/2)</f>
        <v>0.16899660031880825</v>
      </c>
    </row>
    <row r="10" spans="1:68" s="11" customFormat="1" x14ac:dyDescent="0.25">
      <c r="A10" s="11" t="s">
        <v>185</v>
      </c>
      <c r="V10" s="11">
        <v>1</v>
      </c>
      <c r="BI10" s="11">
        <f t="shared" ref="BI10:BI74" si="3">SUM(B10:BH10)</f>
        <v>1</v>
      </c>
      <c r="BJ10" s="11">
        <f t="shared" si="0"/>
        <v>1</v>
      </c>
      <c r="BM10" s="24"/>
      <c r="BO10" s="24"/>
      <c r="BP10" s="24">
        <f t="shared" ref="BP10:BP74" si="4">SUM((BO10+BM10)/2)</f>
        <v>0</v>
      </c>
    </row>
    <row r="11" spans="1:68" s="11" customFormat="1" x14ac:dyDescent="0.25">
      <c r="A11" s="11" t="s">
        <v>198</v>
      </c>
      <c r="C11" s="11">
        <v>7</v>
      </c>
      <c r="D11" s="11">
        <v>11</v>
      </c>
      <c r="E11" s="11">
        <v>5</v>
      </c>
      <c r="F11" s="11">
        <v>6</v>
      </c>
      <c r="G11" s="11">
        <v>1</v>
      </c>
      <c r="H11" s="11">
        <v>4</v>
      </c>
      <c r="I11" s="11">
        <v>5</v>
      </c>
      <c r="J11" s="11">
        <v>10</v>
      </c>
      <c r="L11" s="11">
        <v>5</v>
      </c>
      <c r="M11" s="11">
        <v>4</v>
      </c>
      <c r="N11" s="11">
        <v>3</v>
      </c>
      <c r="O11" s="11">
        <v>3</v>
      </c>
      <c r="Q11" s="11">
        <v>2</v>
      </c>
      <c r="R11" s="11">
        <v>1</v>
      </c>
      <c r="S11" s="11">
        <v>1</v>
      </c>
      <c r="U11" s="11">
        <v>4</v>
      </c>
      <c r="V11" s="11">
        <v>2</v>
      </c>
      <c r="W11" s="11">
        <v>2</v>
      </c>
      <c r="X11" s="11">
        <v>4</v>
      </c>
      <c r="Y11" s="11">
        <v>2</v>
      </c>
      <c r="Z11" s="11">
        <v>1</v>
      </c>
      <c r="AA11" s="11">
        <v>1</v>
      </c>
      <c r="AD11" s="11">
        <v>1</v>
      </c>
      <c r="AE11" s="11">
        <v>1</v>
      </c>
      <c r="AF11" s="11">
        <v>3</v>
      </c>
      <c r="AG11" s="11">
        <v>5</v>
      </c>
      <c r="AH11" s="11">
        <v>3</v>
      </c>
      <c r="AI11" s="11">
        <v>8</v>
      </c>
      <c r="AJ11" s="11">
        <v>11</v>
      </c>
      <c r="AK11" s="11">
        <v>11</v>
      </c>
      <c r="AL11" s="11">
        <v>22</v>
      </c>
      <c r="AM11" s="11">
        <v>8</v>
      </c>
      <c r="AN11" s="11">
        <v>9</v>
      </c>
      <c r="AO11" s="11">
        <v>12</v>
      </c>
      <c r="AQ11" s="11">
        <v>30</v>
      </c>
      <c r="AR11" s="11">
        <v>17</v>
      </c>
      <c r="AS11" s="11">
        <v>9</v>
      </c>
      <c r="AT11" s="11">
        <v>38</v>
      </c>
      <c r="AU11" s="11">
        <v>30</v>
      </c>
      <c r="AV11" s="11">
        <v>17</v>
      </c>
      <c r="AW11" s="11">
        <v>24</v>
      </c>
      <c r="AX11" s="11">
        <v>36</v>
      </c>
      <c r="AY11" s="11">
        <v>22</v>
      </c>
      <c r="BA11" s="11">
        <v>5</v>
      </c>
      <c r="BB11" s="11">
        <v>23</v>
      </c>
      <c r="BC11" s="11">
        <v>18</v>
      </c>
      <c r="BD11" s="11">
        <v>17</v>
      </c>
      <c r="BE11" s="11">
        <v>52</v>
      </c>
      <c r="BF11" s="11">
        <v>32</v>
      </c>
      <c r="BG11" s="11">
        <v>11</v>
      </c>
      <c r="BI11" s="11">
        <f t="shared" si="3"/>
        <v>559</v>
      </c>
      <c r="BJ11" s="11">
        <f t="shared" si="0"/>
        <v>50</v>
      </c>
      <c r="BL11" s="11">
        <v>1</v>
      </c>
      <c r="BM11" s="24">
        <f t="shared" si="1"/>
        <v>0.18761726078799248</v>
      </c>
      <c r="BN11" s="11">
        <v>4</v>
      </c>
      <c r="BO11" s="24">
        <f t="shared" si="2"/>
        <v>0.60150375939849621</v>
      </c>
      <c r="BP11" s="24">
        <f t="shared" si="4"/>
        <v>0.39456051009324433</v>
      </c>
    </row>
    <row r="12" spans="1:68" s="11" customFormat="1" x14ac:dyDescent="0.25">
      <c r="A12" s="11" t="s">
        <v>115</v>
      </c>
      <c r="E12" s="11">
        <v>1</v>
      </c>
      <c r="BC12" s="11">
        <v>1</v>
      </c>
      <c r="BF12" s="11">
        <v>1</v>
      </c>
      <c r="BI12" s="11">
        <f t="shared" si="3"/>
        <v>3</v>
      </c>
      <c r="BJ12" s="11">
        <f>COUNTA(B12:BG12)</f>
        <v>3</v>
      </c>
      <c r="BM12" s="24">
        <f t="shared" si="1"/>
        <v>0</v>
      </c>
      <c r="BO12" s="24">
        <f t="shared" si="2"/>
        <v>0</v>
      </c>
      <c r="BP12" s="24">
        <f t="shared" si="4"/>
        <v>0</v>
      </c>
    </row>
    <row r="13" spans="1:68" s="11" customFormat="1" x14ac:dyDescent="0.25">
      <c r="A13" s="11" t="s">
        <v>72</v>
      </c>
      <c r="B13" s="11">
        <v>2</v>
      </c>
      <c r="C13" s="11">
        <v>13</v>
      </c>
      <c r="D13" s="11">
        <v>16</v>
      </c>
      <c r="E13" s="11">
        <v>10</v>
      </c>
      <c r="F13" s="11">
        <v>9</v>
      </c>
      <c r="G13" s="11">
        <v>19</v>
      </c>
      <c r="H13" s="11">
        <v>22</v>
      </c>
      <c r="I13" s="11">
        <v>14</v>
      </c>
      <c r="J13" s="11">
        <v>5</v>
      </c>
      <c r="L13" s="11">
        <v>10</v>
      </c>
      <c r="M13" s="11">
        <v>7</v>
      </c>
      <c r="N13" s="11">
        <v>5</v>
      </c>
      <c r="O13" s="11">
        <v>8</v>
      </c>
      <c r="P13" s="11">
        <v>5</v>
      </c>
      <c r="Q13" s="11">
        <v>3</v>
      </c>
      <c r="R13" s="11">
        <v>1</v>
      </c>
      <c r="S13" s="11">
        <v>5</v>
      </c>
      <c r="T13" s="11">
        <v>3</v>
      </c>
      <c r="U13" s="11">
        <v>2</v>
      </c>
      <c r="V13" s="11">
        <v>10</v>
      </c>
      <c r="W13" s="11">
        <v>13</v>
      </c>
      <c r="X13" s="11">
        <v>8</v>
      </c>
      <c r="Y13" s="11">
        <v>3</v>
      </c>
      <c r="Z13" s="11">
        <v>1</v>
      </c>
      <c r="AA13" s="11">
        <v>5</v>
      </c>
      <c r="AB13" s="11">
        <v>1</v>
      </c>
      <c r="AC13" s="11">
        <v>1</v>
      </c>
      <c r="AD13" s="11">
        <v>2</v>
      </c>
      <c r="BI13" s="11">
        <f t="shared" si="3"/>
        <v>203</v>
      </c>
      <c r="BJ13" s="11">
        <f t="shared" ref="BJ13:BJ31" si="5">COUNTA(B13:BG13)</f>
        <v>28</v>
      </c>
      <c r="BL13" s="11">
        <v>11</v>
      </c>
      <c r="BM13" s="24">
        <f t="shared" si="1"/>
        <v>2.0637898686679175</v>
      </c>
      <c r="BN13" s="11">
        <v>22</v>
      </c>
      <c r="BO13" s="24">
        <f t="shared" si="2"/>
        <v>3.3082706766917291</v>
      </c>
      <c r="BP13" s="24">
        <f t="shared" si="4"/>
        <v>2.6860302726798233</v>
      </c>
    </row>
    <row r="14" spans="1:68" s="11" customFormat="1" x14ac:dyDescent="0.25">
      <c r="A14" s="11" t="s">
        <v>71</v>
      </c>
      <c r="B14" s="11">
        <v>29</v>
      </c>
      <c r="C14" s="11">
        <v>53</v>
      </c>
      <c r="D14" s="11">
        <v>44</v>
      </c>
      <c r="E14" s="11">
        <v>18</v>
      </c>
      <c r="F14" s="11">
        <v>14</v>
      </c>
      <c r="G14" s="11">
        <v>14</v>
      </c>
      <c r="H14" s="11">
        <v>5</v>
      </c>
      <c r="I14" s="11">
        <v>8</v>
      </c>
      <c r="J14" s="11">
        <v>37</v>
      </c>
      <c r="L14" s="11">
        <v>1</v>
      </c>
      <c r="M14" s="11">
        <v>8</v>
      </c>
      <c r="N14" s="11">
        <v>1</v>
      </c>
      <c r="P14" s="11">
        <v>1</v>
      </c>
      <c r="T14" s="11">
        <v>1</v>
      </c>
      <c r="U14" s="11">
        <v>5</v>
      </c>
      <c r="V14" s="11">
        <v>1</v>
      </c>
      <c r="W14" s="11">
        <v>2</v>
      </c>
      <c r="X14" s="11">
        <v>4</v>
      </c>
      <c r="Y14" s="11">
        <v>2</v>
      </c>
      <c r="AA14" s="11">
        <v>2</v>
      </c>
      <c r="AB14" s="11">
        <v>1</v>
      </c>
      <c r="AC14" s="11">
        <v>3</v>
      </c>
      <c r="AF14" s="11">
        <v>1</v>
      </c>
      <c r="AG14" s="11">
        <v>1</v>
      </c>
      <c r="BI14" s="11">
        <f t="shared" si="3"/>
        <v>256</v>
      </c>
      <c r="BJ14" s="11">
        <f t="shared" si="5"/>
        <v>24</v>
      </c>
      <c r="BL14" s="11">
        <v>6</v>
      </c>
      <c r="BM14" s="24">
        <f t="shared" si="1"/>
        <v>1.125703564727955</v>
      </c>
      <c r="BN14" s="11">
        <v>5</v>
      </c>
      <c r="BO14" s="24">
        <f t="shared" si="2"/>
        <v>0.75187969924812026</v>
      </c>
      <c r="BP14" s="24">
        <f t="shared" si="4"/>
        <v>0.93879163198803761</v>
      </c>
    </row>
    <row r="15" spans="1:68" s="11" customFormat="1" x14ac:dyDescent="0.25">
      <c r="A15" s="11" t="s">
        <v>90</v>
      </c>
      <c r="E15" s="11">
        <v>1</v>
      </c>
      <c r="F15" s="11">
        <v>2</v>
      </c>
      <c r="J15" s="11">
        <v>4</v>
      </c>
      <c r="R15" s="11">
        <v>1</v>
      </c>
      <c r="V15" s="11">
        <v>1</v>
      </c>
      <c r="W15" s="11">
        <v>1</v>
      </c>
      <c r="X15" s="11">
        <v>1</v>
      </c>
      <c r="Y15" s="11">
        <v>1</v>
      </c>
      <c r="AA15" s="11">
        <v>1</v>
      </c>
      <c r="AD15" s="11">
        <v>1</v>
      </c>
      <c r="AE15" s="11">
        <v>1</v>
      </c>
      <c r="BA15" s="11">
        <v>1</v>
      </c>
      <c r="BE15" s="11">
        <v>2</v>
      </c>
      <c r="BI15" s="11">
        <f t="shared" si="3"/>
        <v>18</v>
      </c>
      <c r="BJ15" s="11">
        <f t="shared" si="5"/>
        <v>13</v>
      </c>
      <c r="BM15" s="24">
        <f t="shared" si="1"/>
        <v>0</v>
      </c>
      <c r="BO15" s="24">
        <f t="shared" si="2"/>
        <v>0</v>
      </c>
      <c r="BP15" s="24">
        <f t="shared" si="4"/>
        <v>0</v>
      </c>
    </row>
    <row r="16" spans="1:68" s="11" customFormat="1" x14ac:dyDescent="0.25">
      <c r="A16" s="11" t="s">
        <v>117</v>
      </c>
      <c r="D16" s="11">
        <v>1</v>
      </c>
      <c r="E16" s="11">
        <v>4</v>
      </c>
      <c r="F16" s="11">
        <v>5</v>
      </c>
      <c r="G16" s="11">
        <v>1</v>
      </c>
      <c r="H16" s="11">
        <v>2</v>
      </c>
      <c r="I16" s="11">
        <v>1</v>
      </c>
      <c r="J16" s="11">
        <v>3</v>
      </c>
      <c r="N16" s="11">
        <v>3</v>
      </c>
      <c r="V16" s="11">
        <v>2</v>
      </c>
      <c r="AD16" s="11">
        <v>2</v>
      </c>
      <c r="AE16" s="11">
        <v>1</v>
      </c>
      <c r="AJ16" s="11">
        <v>3</v>
      </c>
      <c r="BI16" s="11">
        <f t="shared" si="3"/>
        <v>28</v>
      </c>
      <c r="BJ16" s="11">
        <f t="shared" si="5"/>
        <v>12</v>
      </c>
      <c r="BL16" s="11">
        <v>3</v>
      </c>
      <c r="BM16" s="24">
        <f t="shared" si="1"/>
        <v>0.56285178236397748</v>
      </c>
      <c r="BN16" s="11">
        <v>2</v>
      </c>
      <c r="BO16" s="24">
        <f t="shared" si="2"/>
        <v>0.3007518796992481</v>
      </c>
      <c r="BP16" s="24">
        <f t="shared" si="4"/>
        <v>0.43180183103161279</v>
      </c>
    </row>
    <row r="17" spans="1:68" s="11" customFormat="1" x14ac:dyDescent="0.25">
      <c r="A17" s="45" t="s">
        <v>91</v>
      </c>
      <c r="I17" s="11">
        <v>1</v>
      </c>
      <c r="O17" s="11">
        <v>1</v>
      </c>
      <c r="BI17" s="11">
        <f t="shared" si="3"/>
        <v>2</v>
      </c>
      <c r="BJ17" s="11">
        <f t="shared" si="5"/>
        <v>2</v>
      </c>
      <c r="BM17" s="24">
        <f t="shared" si="1"/>
        <v>0</v>
      </c>
      <c r="BO17" s="24">
        <f t="shared" si="2"/>
        <v>0</v>
      </c>
      <c r="BP17" s="24">
        <f t="shared" si="4"/>
        <v>0</v>
      </c>
    </row>
    <row r="18" spans="1:68" s="11" customFormat="1" x14ac:dyDescent="0.25">
      <c r="A18" s="11" t="s">
        <v>84</v>
      </c>
      <c r="I18" s="11">
        <v>1</v>
      </c>
      <c r="L18" s="11">
        <v>1</v>
      </c>
      <c r="BI18" s="11">
        <f t="shared" si="3"/>
        <v>2</v>
      </c>
      <c r="BJ18" s="11">
        <f t="shared" si="5"/>
        <v>2</v>
      </c>
      <c r="BM18" s="24">
        <f t="shared" si="1"/>
        <v>0</v>
      </c>
      <c r="BO18" s="24">
        <f t="shared" si="2"/>
        <v>0</v>
      </c>
      <c r="BP18" s="24">
        <f t="shared" si="4"/>
        <v>0</v>
      </c>
    </row>
    <row r="19" spans="1:68" s="11" customFormat="1" x14ac:dyDescent="0.25">
      <c r="A19" s="11" t="s">
        <v>125</v>
      </c>
      <c r="C19" s="11">
        <v>3</v>
      </c>
      <c r="BI19" s="11">
        <f t="shared" si="3"/>
        <v>3</v>
      </c>
      <c r="BJ19" s="11">
        <f t="shared" si="5"/>
        <v>1</v>
      </c>
      <c r="BM19" s="24">
        <f t="shared" si="1"/>
        <v>0</v>
      </c>
      <c r="BO19" s="24">
        <f t="shared" si="2"/>
        <v>0</v>
      </c>
      <c r="BP19" s="24">
        <f t="shared" si="4"/>
        <v>0</v>
      </c>
    </row>
    <row r="20" spans="1:68" s="11" customFormat="1" x14ac:dyDescent="0.25">
      <c r="A20" s="40" t="s">
        <v>82</v>
      </c>
      <c r="L20" s="11">
        <v>2</v>
      </c>
      <c r="O20" s="11">
        <v>4</v>
      </c>
      <c r="AC20" s="11">
        <v>2</v>
      </c>
      <c r="AF20" s="11">
        <v>4</v>
      </c>
      <c r="BI20" s="11">
        <f t="shared" si="3"/>
        <v>12</v>
      </c>
      <c r="BJ20" s="11">
        <f t="shared" si="5"/>
        <v>4</v>
      </c>
      <c r="BM20" s="24">
        <f t="shared" si="1"/>
        <v>0</v>
      </c>
      <c r="BO20" s="24">
        <f t="shared" si="2"/>
        <v>0</v>
      </c>
      <c r="BP20" s="24">
        <f t="shared" si="4"/>
        <v>0</v>
      </c>
    </row>
    <row r="21" spans="1:68" s="11" customFormat="1" x14ac:dyDescent="0.25">
      <c r="A21" s="40" t="s">
        <v>106</v>
      </c>
      <c r="C21" s="11">
        <v>20</v>
      </c>
      <c r="D21" s="11">
        <v>20</v>
      </c>
      <c r="E21" s="11">
        <v>11</v>
      </c>
      <c r="F21" s="11">
        <v>15</v>
      </c>
      <c r="G21" s="11">
        <v>24</v>
      </c>
      <c r="H21" s="11">
        <v>11</v>
      </c>
      <c r="I21" s="11">
        <v>7</v>
      </c>
      <c r="J21" s="11">
        <v>7</v>
      </c>
      <c r="M21" s="11">
        <v>5</v>
      </c>
      <c r="N21" s="11">
        <v>6</v>
      </c>
      <c r="P21" s="11">
        <v>2</v>
      </c>
      <c r="U21" s="11">
        <v>6</v>
      </c>
      <c r="V21" s="11">
        <v>17</v>
      </c>
      <c r="W21" s="11">
        <v>2</v>
      </c>
      <c r="X21" s="11">
        <v>6</v>
      </c>
      <c r="Y21" s="11">
        <v>7</v>
      </c>
      <c r="Z21" s="11">
        <v>13</v>
      </c>
      <c r="AA21" s="11">
        <v>8</v>
      </c>
      <c r="AD21" s="11">
        <v>5</v>
      </c>
      <c r="AE21" s="11">
        <v>2</v>
      </c>
      <c r="AG21" s="11">
        <v>1</v>
      </c>
      <c r="BI21" s="11">
        <f t="shared" si="3"/>
        <v>195</v>
      </c>
      <c r="BJ21" s="11">
        <f t="shared" si="5"/>
        <v>21</v>
      </c>
      <c r="BL21" s="11">
        <v>10</v>
      </c>
      <c r="BM21" s="24">
        <f t="shared" si="1"/>
        <v>1.876172607879925</v>
      </c>
      <c r="BN21" s="11">
        <v>11</v>
      </c>
      <c r="BO21" s="24">
        <f t="shared" si="2"/>
        <v>1.6541353383458646</v>
      </c>
      <c r="BP21" s="24">
        <f t="shared" si="4"/>
        <v>1.7651539731128949</v>
      </c>
    </row>
    <row r="22" spans="1:68" s="11" customFormat="1" x14ac:dyDescent="0.25">
      <c r="A22" s="40" t="s">
        <v>122</v>
      </c>
      <c r="C22" s="11">
        <v>1</v>
      </c>
      <c r="D22" s="11">
        <v>4</v>
      </c>
      <c r="E22" s="11">
        <v>1</v>
      </c>
      <c r="G22" s="11">
        <v>1</v>
      </c>
      <c r="I22" s="11">
        <v>1</v>
      </c>
      <c r="X22" s="11">
        <v>1</v>
      </c>
      <c r="Y22" s="11">
        <v>1</v>
      </c>
      <c r="AD22" s="11">
        <v>2</v>
      </c>
      <c r="AF22" s="11">
        <v>1</v>
      </c>
      <c r="BI22" s="11">
        <f t="shared" si="3"/>
        <v>13</v>
      </c>
      <c r="BJ22" s="11">
        <f t="shared" si="5"/>
        <v>9</v>
      </c>
      <c r="BM22" s="24">
        <f t="shared" si="1"/>
        <v>0</v>
      </c>
      <c r="BO22" s="24">
        <f t="shared" si="2"/>
        <v>0</v>
      </c>
      <c r="BP22" s="24">
        <f t="shared" si="4"/>
        <v>0</v>
      </c>
    </row>
    <row r="23" spans="1:68" s="11" customFormat="1" x14ac:dyDescent="0.25">
      <c r="A23" s="40" t="s">
        <v>77</v>
      </c>
      <c r="D23" s="11">
        <v>2</v>
      </c>
      <c r="E23" s="11">
        <v>1</v>
      </c>
      <c r="F23" s="11">
        <v>1</v>
      </c>
      <c r="G23" s="11">
        <v>1</v>
      </c>
      <c r="H23" s="11">
        <v>1</v>
      </c>
      <c r="I23" s="11">
        <v>7</v>
      </c>
      <c r="J23" s="11">
        <v>1</v>
      </c>
      <c r="L23" s="11">
        <v>11</v>
      </c>
      <c r="M23" s="11">
        <v>1</v>
      </c>
      <c r="N23" s="11">
        <v>1</v>
      </c>
      <c r="O23" s="11">
        <v>1</v>
      </c>
      <c r="P23" s="11">
        <v>1</v>
      </c>
      <c r="Q23" s="11">
        <v>7</v>
      </c>
      <c r="R23" s="11">
        <v>2</v>
      </c>
      <c r="S23" s="11">
        <v>1</v>
      </c>
      <c r="T23" s="11">
        <v>2</v>
      </c>
      <c r="U23" s="11">
        <v>2</v>
      </c>
      <c r="W23" s="11">
        <v>13</v>
      </c>
      <c r="Y23" s="11">
        <v>2</v>
      </c>
      <c r="Z23" s="11">
        <v>2</v>
      </c>
      <c r="AC23" s="11">
        <v>6</v>
      </c>
      <c r="AD23" s="11">
        <v>1</v>
      </c>
      <c r="AE23" s="11">
        <v>1</v>
      </c>
      <c r="BD23" s="11">
        <v>1</v>
      </c>
      <c r="BI23" s="11">
        <f t="shared" si="3"/>
        <v>69</v>
      </c>
      <c r="BJ23" s="11">
        <f t="shared" si="5"/>
        <v>24</v>
      </c>
      <c r="BL23" s="11">
        <v>1</v>
      </c>
      <c r="BM23" s="24">
        <f t="shared" si="1"/>
        <v>0.18761726078799248</v>
      </c>
      <c r="BN23" s="11">
        <v>1</v>
      </c>
      <c r="BO23" s="24">
        <f t="shared" si="2"/>
        <v>0.15037593984962405</v>
      </c>
      <c r="BP23" s="24">
        <f t="shared" si="4"/>
        <v>0.16899660031880825</v>
      </c>
    </row>
    <row r="24" spans="1:68" s="11" customFormat="1" x14ac:dyDescent="0.25">
      <c r="A24" s="11" t="s">
        <v>105</v>
      </c>
      <c r="W24" s="11">
        <v>3</v>
      </c>
      <c r="AC24" s="11">
        <v>1</v>
      </c>
      <c r="AF24" s="11">
        <v>1</v>
      </c>
      <c r="BI24" s="11">
        <f t="shared" si="3"/>
        <v>5</v>
      </c>
      <c r="BJ24" s="11">
        <f t="shared" si="5"/>
        <v>3</v>
      </c>
      <c r="BM24" s="24">
        <f t="shared" si="1"/>
        <v>0</v>
      </c>
      <c r="BO24" s="24">
        <f t="shared" si="2"/>
        <v>0</v>
      </c>
      <c r="BP24" s="24">
        <f t="shared" si="4"/>
        <v>0</v>
      </c>
    </row>
    <row r="25" spans="1:68" s="11" customFormat="1" x14ac:dyDescent="0.25">
      <c r="A25" s="11" t="s">
        <v>86</v>
      </c>
      <c r="D25" s="11">
        <v>2</v>
      </c>
      <c r="E25" s="11">
        <v>3</v>
      </c>
      <c r="F25" s="11">
        <v>3</v>
      </c>
      <c r="H25" s="11">
        <v>1</v>
      </c>
      <c r="L25" s="11">
        <v>2</v>
      </c>
      <c r="P25" s="11">
        <v>1</v>
      </c>
      <c r="U25" s="11">
        <v>1</v>
      </c>
      <c r="V25" s="11">
        <v>1</v>
      </c>
      <c r="X25" s="11">
        <v>2</v>
      </c>
      <c r="Y25" s="11">
        <v>1</v>
      </c>
      <c r="Z25" s="11">
        <v>3</v>
      </c>
      <c r="AA25" s="11">
        <v>2</v>
      </c>
      <c r="AC25" s="11">
        <v>2</v>
      </c>
      <c r="AD25" s="11">
        <v>1</v>
      </c>
      <c r="AE25" s="11">
        <v>1</v>
      </c>
      <c r="BI25" s="11">
        <f t="shared" si="3"/>
        <v>26</v>
      </c>
      <c r="BJ25" s="11">
        <f t="shared" si="5"/>
        <v>15</v>
      </c>
      <c r="BL25" s="11">
        <v>4</v>
      </c>
      <c r="BM25" s="24">
        <f t="shared" si="1"/>
        <v>0.75046904315196994</v>
      </c>
      <c r="BN25" s="11">
        <v>1</v>
      </c>
      <c r="BO25" s="24">
        <f t="shared" si="2"/>
        <v>0.15037593984962405</v>
      </c>
      <c r="BP25" s="24">
        <f t="shared" si="4"/>
        <v>0.450422491500797</v>
      </c>
    </row>
    <row r="26" spans="1:68" s="11" customFormat="1" x14ac:dyDescent="0.25">
      <c r="A26" s="11" t="s">
        <v>80</v>
      </c>
      <c r="C26" s="11">
        <v>4</v>
      </c>
      <c r="D26" s="11">
        <v>5</v>
      </c>
      <c r="E26" s="11">
        <v>5</v>
      </c>
      <c r="F26" s="11">
        <v>2</v>
      </c>
      <c r="G26" s="11">
        <v>4</v>
      </c>
      <c r="I26" s="11">
        <v>1</v>
      </c>
      <c r="J26" s="11">
        <v>2</v>
      </c>
      <c r="L26" s="11">
        <v>1</v>
      </c>
      <c r="N26" s="11">
        <v>2</v>
      </c>
      <c r="O26" s="11">
        <v>1</v>
      </c>
      <c r="V26" s="11">
        <v>1</v>
      </c>
      <c r="X26" s="11">
        <v>1</v>
      </c>
      <c r="Z26" s="11">
        <v>1</v>
      </c>
      <c r="AJ26" s="11">
        <v>1</v>
      </c>
      <c r="BE26" s="11">
        <v>1</v>
      </c>
      <c r="BI26" s="11">
        <f t="shared" si="3"/>
        <v>32</v>
      </c>
      <c r="BJ26" s="11">
        <f t="shared" si="5"/>
        <v>15</v>
      </c>
      <c r="BL26" s="11">
        <v>1</v>
      </c>
      <c r="BM26" s="24">
        <f t="shared" si="1"/>
        <v>0.18761726078799248</v>
      </c>
      <c r="BO26" s="24">
        <f t="shared" si="2"/>
        <v>0</v>
      </c>
      <c r="BP26" s="24">
        <f t="shared" si="4"/>
        <v>9.3808630393996242E-2</v>
      </c>
    </row>
    <row r="27" spans="1:68" s="11" customFormat="1" x14ac:dyDescent="0.25">
      <c r="A27" s="11" t="s">
        <v>78</v>
      </c>
      <c r="C27" s="11">
        <v>40</v>
      </c>
      <c r="D27" s="11">
        <v>30</v>
      </c>
      <c r="E27" s="11">
        <v>18</v>
      </c>
      <c r="F27" s="11">
        <v>5</v>
      </c>
      <c r="G27" s="11">
        <v>24</v>
      </c>
      <c r="H27" s="11">
        <v>8</v>
      </c>
      <c r="I27" s="11">
        <v>5</v>
      </c>
      <c r="J27" s="11">
        <v>64</v>
      </c>
      <c r="L27" s="11">
        <v>5</v>
      </c>
      <c r="M27" s="11">
        <v>6</v>
      </c>
      <c r="N27" s="11">
        <v>6</v>
      </c>
      <c r="O27" s="11">
        <v>1</v>
      </c>
      <c r="P27" s="11">
        <v>7</v>
      </c>
      <c r="R27" s="11">
        <v>4</v>
      </c>
      <c r="S27" s="11">
        <v>5</v>
      </c>
      <c r="T27" s="11">
        <v>4</v>
      </c>
      <c r="U27" s="11">
        <v>15</v>
      </c>
      <c r="V27" s="11">
        <v>13</v>
      </c>
      <c r="W27" s="11">
        <v>1</v>
      </c>
      <c r="X27" s="11">
        <v>13</v>
      </c>
      <c r="Y27" s="11">
        <v>3</v>
      </c>
      <c r="Z27" s="11">
        <v>1</v>
      </c>
      <c r="AA27" s="11">
        <v>10</v>
      </c>
      <c r="AB27" s="11">
        <v>7</v>
      </c>
      <c r="AC27" s="11">
        <v>3</v>
      </c>
      <c r="AD27" s="11">
        <v>2</v>
      </c>
      <c r="AE27" s="11">
        <v>1</v>
      </c>
      <c r="AF27" s="11">
        <v>1</v>
      </c>
      <c r="AT27" s="11">
        <v>1</v>
      </c>
      <c r="AU27" s="11">
        <v>1</v>
      </c>
      <c r="AX27" s="11">
        <v>2</v>
      </c>
      <c r="BA27" s="11">
        <v>1</v>
      </c>
      <c r="BE27" s="11">
        <v>3</v>
      </c>
      <c r="BF27" s="11">
        <v>3</v>
      </c>
      <c r="BI27" s="11">
        <f t="shared" si="3"/>
        <v>313</v>
      </c>
      <c r="BJ27" s="11">
        <f t="shared" si="5"/>
        <v>34</v>
      </c>
      <c r="BL27" s="11">
        <v>5</v>
      </c>
      <c r="BM27" s="24">
        <f t="shared" si="1"/>
        <v>0.93808630393996251</v>
      </c>
      <c r="BN27" s="11">
        <v>8</v>
      </c>
      <c r="BO27" s="24">
        <f t="shared" si="2"/>
        <v>1.2030075187969924</v>
      </c>
      <c r="BP27" s="24">
        <f t="shared" si="4"/>
        <v>1.0705469113684773</v>
      </c>
    </row>
    <row r="28" spans="1:68" s="11" customFormat="1" x14ac:dyDescent="0.25">
      <c r="A28" s="11" t="s">
        <v>187</v>
      </c>
      <c r="F28" s="11">
        <v>1</v>
      </c>
      <c r="BI28" s="11">
        <f t="shared" si="3"/>
        <v>1</v>
      </c>
      <c r="BJ28" s="11">
        <f t="shared" si="5"/>
        <v>1</v>
      </c>
      <c r="BM28" s="24"/>
      <c r="BO28" s="24"/>
      <c r="BP28" s="24">
        <f t="shared" si="4"/>
        <v>0</v>
      </c>
    </row>
    <row r="29" spans="1:68" s="11" customFormat="1" x14ac:dyDescent="0.25">
      <c r="A29" s="11" t="s">
        <v>66</v>
      </c>
      <c r="B29" s="11">
        <v>21</v>
      </c>
      <c r="C29" s="11">
        <v>34</v>
      </c>
      <c r="D29" s="11">
        <v>21</v>
      </c>
      <c r="E29" s="11">
        <v>15</v>
      </c>
      <c r="F29" s="11">
        <v>19</v>
      </c>
      <c r="G29" s="11">
        <v>15</v>
      </c>
      <c r="H29" s="11">
        <v>2</v>
      </c>
      <c r="I29" s="11">
        <v>6</v>
      </c>
      <c r="J29" s="11">
        <v>18</v>
      </c>
      <c r="L29" s="11">
        <v>9</v>
      </c>
      <c r="M29" s="11">
        <v>15</v>
      </c>
      <c r="N29" s="11">
        <v>6</v>
      </c>
      <c r="O29" s="11">
        <v>4</v>
      </c>
      <c r="Q29" s="11">
        <v>4</v>
      </c>
      <c r="R29" s="11">
        <v>2</v>
      </c>
      <c r="S29" s="11">
        <v>3</v>
      </c>
      <c r="T29" s="11">
        <v>2</v>
      </c>
      <c r="U29" s="11">
        <v>4</v>
      </c>
      <c r="V29" s="11">
        <v>4</v>
      </c>
      <c r="W29" s="11">
        <v>5</v>
      </c>
      <c r="X29" s="11">
        <v>5</v>
      </c>
      <c r="Y29" s="11">
        <v>2</v>
      </c>
      <c r="Z29" s="11">
        <v>3</v>
      </c>
      <c r="AA29" s="11">
        <v>3</v>
      </c>
      <c r="AB29" s="11">
        <v>2</v>
      </c>
      <c r="AC29" s="11">
        <v>1</v>
      </c>
      <c r="AD29" s="11">
        <v>1</v>
      </c>
      <c r="AF29" s="11">
        <v>2</v>
      </c>
      <c r="AG29" s="11">
        <v>2</v>
      </c>
      <c r="AI29" s="11">
        <v>1</v>
      </c>
      <c r="AK29" s="11">
        <v>1</v>
      </c>
      <c r="AM29" s="11">
        <v>2</v>
      </c>
      <c r="AO29" s="11">
        <v>1</v>
      </c>
      <c r="AQ29" s="11">
        <v>1</v>
      </c>
      <c r="AR29" s="11">
        <v>1</v>
      </c>
      <c r="AX29" s="11">
        <v>2</v>
      </c>
      <c r="AY29" s="11">
        <v>2</v>
      </c>
      <c r="BE29" s="11">
        <v>1</v>
      </c>
      <c r="BG29" s="11">
        <v>1</v>
      </c>
      <c r="BI29" s="11">
        <f t="shared" si="3"/>
        <v>243</v>
      </c>
      <c r="BJ29" s="11">
        <f t="shared" si="5"/>
        <v>39</v>
      </c>
      <c r="BL29" s="11">
        <v>1</v>
      </c>
      <c r="BM29" s="24">
        <f t="shared" si="1"/>
        <v>0.18761726078799248</v>
      </c>
      <c r="BN29" s="11">
        <v>2</v>
      </c>
      <c r="BO29" s="24">
        <f t="shared" si="2"/>
        <v>0.3007518796992481</v>
      </c>
      <c r="BP29" s="24">
        <f t="shared" si="4"/>
        <v>0.24418457024362028</v>
      </c>
    </row>
    <row r="30" spans="1:68" s="11" customFormat="1" x14ac:dyDescent="0.25">
      <c r="A30" s="11" t="s">
        <v>204</v>
      </c>
      <c r="B30" s="11">
        <v>2</v>
      </c>
      <c r="BI30" s="11">
        <f t="shared" si="3"/>
        <v>2</v>
      </c>
      <c r="BJ30" s="11">
        <f t="shared" si="5"/>
        <v>1</v>
      </c>
      <c r="BM30" s="24">
        <f t="shared" si="1"/>
        <v>0</v>
      </c>
      <c r="BO30" s="24">
        <f t="shared" si="2"/>
        <v>0</v>
      </c>
      <c r="BP30" s="24">
        <f t="shared" si="4"/>
        <v>0</v>
      </c>
    </row>
    <row r="31" spans="1:68" s="11" customFormat="1" x14ac:dyDescent="0.25">
      <c r="A31" s="41" t="s">
        <v>65</v>
      </c>
      <c r="B31" s="32"/>
      <c r="C31" s="32"/>
      <c r="D31" s="32">
        <v>3</v>
      </c>
      <c r="E31" s="32">
        <v>7</v>
      </c>
      <c r="F31" s="32">
        <v>14</v>
      </c>
      <c r="G31" s="32">
        <v>12</v>
      </c>
      <c r="H31" s="32">
        <v>15</v>
      </c>
      <c r="I31" s="32">
        <v>15</v>
      </c>
      <c r="J31" s="32">
        <v>19</v>
      </c>
      <c r="K31" s="32"/>
      <c r="L31" s="32">
        <v>15</v>
      </c>
      <c r="M31" s="32">
        <v>12</v>
      </c>
      <c r="N31" s="32">
        <v>19</v>
      </c>
      <c r="O31" s="32">
        <v>25</v>
      </c>
      <c r="P31" s="32">
        <v>13</v>
      </c>
      <c r="Q31" s="32">
        <v>3</v>
      </c>
      <c r="R31" s="32">
        <v>9</v>
      </c>
      <c r="S31" s="32">
        <v>4</v>
      </c>
      <c r="T31" s="32">
        <v>12</v>
      </c>
      <c r="U31" s="32">
        <v>14</v>
      </c>
      <c r="V31" s="32">
        <v>15</v>
      </c>
      <c r="W31" s="32">
        <v>23</v>
      </c>
      <c r="X31" s="32">
        <v>25</v>
      </c>
      <c r="Y31" s="32">
        <v>41</v>
      </c>
      <c r="Z31" s="32">
        <v>27</v>
      </c>
      <c r="AA31" s="32">
        <v>23</v>
      </c>
      <c r="AB31" s="32">
        <v>2</v>
      </c>
      <c r="AC31" s="32">
        <v>38</v>
      </c>
      <c r="AD31" s="32">
        <v>51</v>
      </c>
      <c r="AE31" s="32">
        <v>12</v>
      </c>
      <c r="AF31" s="32">
        <v>54</v>
      </c>
      <c r="AG31" s="32">
        <v>71</v>
      </c>
      <c r="AH31" s="32">
        <v>47</v>
      </c>
      <c r="AI31" s="11">
        <v>8</v>
      </c>
      <c r="AJ31" s="11">
        <v>6</v>
      </c>
      <c r="AK31" s="11">
        <v>9</v>
      </c>
      <c r="AL31" s="11">
        <v>12</v>
      </c>
      <c r="AM31" s="11">
        <v>1</v>
      </c>
      <c r="AN31" s="11">
        <v>7</v>
      </c>
      <c r="AO31" s="11">
        <v>1</v>
      </c>
      <c r="AQ31" s="11">
        <v>3</v>
      </c>
      <c r="AR31" s="11">
        <v>4</v>
      </c>
      <c r="AS31" s="11">
        <v>2</v>
      </c>
      <c r="AU31" s="11">
        <v>3</v>
      </c>
      <c r="AV31" s="11">
        <v>2</v>
      </c>
      <c r="AY31" s="11">
        <v>5</v>
      </c>
      <c r="BA31" s="11">
        <v>1</v>
      </c>
      <c r="BC31" s="11">
        <v>2</v>
      </c>
      <c r="BD31" s="11">
        <v>3</v>
      </c>
      <c r="BF31" s="11">
        <v>3</v>
      </c>
      <c r="BG31" s="11">
        <v>1</v>
      </c>
      <c r="BI31" s="11">
        <f t="shared" si="3"/>
        <v>713</v>
      </c>
      <c r="BJ31" s="11">
        <f t="shared" si="5"/>
        <v>48</v>
      </c>
      <c r="BL31" s="11">
        <v>8</v>
      </c>
      <c r="BM31" s="24">
        <f t="shared" si="1"/>
        <v>1.5009380863039399</v>
      </c>
      <c r="BN31" s="11">
        <v>15</v>
      </c>
      <c r="BO31" s="24">
        <f t="shared" si="2"/>
        <v>2.255639097744361</v>
      </c>
      <c r="BP31" s="24">
        <f t="shared" si="4"/>
        <v>1.8782885920241505</v>
      </c>
    </row>
    <row r="32" spans="1:68" s="11" customFormat="1" x14ac:dyDescent="0.25">
      <c r="A32" s="45" t="s">
        <v>95</v>
      </c>
      <c r="C32" s="11">
        <v>1</v>
      </c>
      <c r="M32" s="11">
        <v>1</v>
      </c>
      <c r="O32" s="11">
        <v>1</v>
      </c>
      <c r="U32" s="11">
        <v>1</v>
      </c>
      <c r="BI32" s="11">
        <f t="shared" si="3"/>
        <v>4</v>
      </c>
      <c r="BJ32" s="11">
        <f>COUNTA(B32:BG32)</f>
        <v>4</v>
      </c>
      <c r="BM32" s="24">
        <f t="shared" si="1"/>
        <v>0</v>
      </c>
      <c r="BO32" s="24">
        <f t="shared" si="2"/>
        <v>0</v>
      </c>
      <c r="BP32" s="24">
        <f t="shared" si="4"/>
        <v>0</v>
      </c>
    </row>
    <row r="33" spans="1:68" s="11" customFormat="1" x14ac:dyDescent="0.25">
      <c r="A33" s="11" t="s">
        <v>111</v>
      </c>
      <c r="Y33" s="11">
        <v>1</v>
      </c>
      <c r="AF33" s="11">
        <v>1</v>
      </c>
      <c r="AQ33" s="11">
        <v>1</v>
      </c>
      <c r="BI33" s="11">
        <f t="shared" si="3"/>
        <v>3</v>
      </c>
      <c r="BJ33" s="11">
        <f t="shared" ref="BJ33:BJ35" si="6">COUNTA(B33:BG33)</f>
        <v>3</v>
      </c>
      <c r="BM33" s="24">
        <f t="shared" si="1"/>
        <v>0</v>
      </c>
      <c r="BO33" s="24">
        <f t="shared" si="2"/>
        <v>0</v>
      </c>
      <c r="BP33" s="24">
        <f t="shared" si="4"/>
        <v>0</v>
      </c>
    </row>
    <row r="34" spans="1:68" s="11" customFormat="1" x14ac:dyDescent="0.25">
      <c r="A34" s="11" t="s">
        <v>67</v>
      </c>
      <c r="B34" s="11">
        <v>1</v>
      </c>
      <c r="C34" s="11">
        <v>11</v>
      </c>
      <c r="D34" s="11">
        <v>7</v>
      </c>
      <c r="E34" s="11">
        <v>7</v>
      </c>
      <c r="F34" s="11">
        <v>3</v>
      </c>
      <c r="G34" s="11">
        <v>2</v>
      </c>
      <c r="H34" s="11">
        <v>2</v>
      </c>
      <c r="I34" s="11">
        <v>1</v>
      </c>
      <c r="J34" s="11">
        <v>6</v>
      </c>
      <c r="M34" s="11">
        <v>1</v>
      </c>
      <c r="N34" s="11">
        <v>1</v>
      </c>
      <c r="R34" s="11">
        <v>1</v>
      </c>
      <c r="T34" s="11">
        <v>1</v>
      </c>
      <c r="U34" s="11">
        <v>1</v>
      </c>
      <c r="W34" s="11">
        <v>1</v>
      </c>
      <c r="Z34" s="11">
        <v>1</v>
      </c>
      <c r="AA34" s="11">
        <v>2</v>
      </c>
      <c r="AB34" s="11">
        <v>2</v>
      </c>
      <c r="AC34" s="11">
        <v>1</v>
      </c>
      <c r="AD34" s="11">
        <v>1</v>
      </c>
      <c r="AE34" s="11">
        <v>6</v>
      </c>
      <c r="AF34" s="11">
        <v>1</v>
      </c>
      <c r="AG34" s="11">
        <v>2</v>
      </c>
      <c r="AJ34" s="11">
        <v>2</v>
      </c>
      <c r="AK34" s="11">
        <v>2</v>
      </c>
      <c r="AO34" s="11">
        <v>1</v>
      </c>
      <c r="AS34" s="11">
        <v>1</v>
      </c>
      <c r="BA34" s="11">
        <v>1</v>
      </c>
      <c r="BE34" s="11">
        <v>3</v>
      </c>
      <c r="BF34" s="11">
        <v>1</v>
      </c>
      <c r="BG34" s="11">
        <v>3</v>
      </c>
      <c r="BI34" s="11">
        <f t="shared" si="3"/>
        <v>76</v>
      </c>
      <c r="BJ34" s="11">
        <f t="shared" si="6"/>
        <v>31</v>
      </c>
      <c r="BL34" s="11">
        <v>1</v>
      </c>
      <c r="BM34" s="24">
        <f t="shared" si="1"/>
        <v>0.18761726078799248</v>
      </c>
      <c r="BN34" s="11">
        <v>2</v>
      </c>
      <c r="BO34" s="24">
        <f t="shared" si="2"/>
        <v>0.3007518796992481</v>
      </c>
      <c r="BP34" s="24">
        <f t="shared" si="4"/>
        <v>0.24418457024362028</v>
      </c>
    </row>
    <row r="35" spans="1:68" s="11" customFormat="1" x14ac:dyDescent="0.25">
      <c r="A35" s="11" t="s">
        <v>89</v>
      </c>
      <c r="D35" s="11">
        <v>1</v>
      </c>
      <c r="E35" s="11">
        <v>1</v>
      </c>
      <c r="F35" s="11">
        <v>1</v>
      </c>
      <c r="J35" s="11">
        <v>1</v>
      </c>
      <c r="AN35" s="11">
        <v>1</v>
      </c>
      <c r="AX35" s="11">
        <v>2</v>
      </c>
      <c r="BA35" s="11">
        <v>1</v>
      </c>
      <c r="BI35" s="11">
        <f t="shared" si="3"/>
        <v>8</v>
      </c>
      <c r="BJ35" s="11">
        <f t="shared" si="6"/>
        <v>7</v>
      </c>
      <c r="BM35" s="24">
        <f t="shared" si="1"/>
        <v>0</v>
      </c>
      <c r="BO35" s="24">
        <f t="shared" si="2"/>
        <v>0</v>
      </c>
      <c r="BP35" s="24">
        <f t="shared" si="4"/>
        <v>0</v>
      </c>
    </row>
    <row r="36" spans="1:68" s="11" customFormat="1" x14ac:dyDescent="0.25">
      <c r="A36" s="11" t="s">
        <v>186</v>
      </c>
      <c r="F36" s="11">
        <v>2</v>
      </c>
      <c r="I36" s="11">
        <v>2</v>
      </c>
      <c r="M36" s="11">
        <v>1</v>
      </c>
      <c r="N36" s="11">
        <v>1</v>
      </c>
      <c r="U36" s="11">
        <v>1</v>
      </c>
      <c r="BI36" s="11">
        <f t="shared" si="3"/>
        <v>7</v>
      </c>
      <c r="BJ36" s="11">
        <f>COUNTA(B36:BG36)</f>
        <v>5</v>
      </c>
      <c r="BM36" s="24"/>
      <c r="BO36" s="24"/>
      <c r="BP36" s="24">
        <f t="shared" si="4"/>
        <v>0</v>
      </c>
    </row>
    <row r="37" spans="1:68" s="11" customFormat="1" x14ac:dyDescent="0.25">
      <c r="A37" s="45" t="s">
        <v>121</v>
      </c>
      <c r="U37" s="11">
        <v>1</v>
      </c>
      <c r="Z37" s="11">
        <v>1</v>
      </c>
      <c r="AF37" s="11">
        <v>1</v>
      </c>
      <c r="BI37" s="11">
        <f t="shared" si="3"/>
        <v>3</v>
      </c>
      <c r="BJ37" s="11">
        <f t="shared" ref="BJ37:BJ47" si="7">COUNTA(B37:BG37)</f>
        <v>3</v>
      </c>
      <c r="BM37" s="24">
        <f t="shared" si="1"/>
        <v>0</v>
      </c>
      <c r="BO37" s="24">
        <f t="shared" si="2"/>
        <v>0</v>
      </c>
      <c r="BP37" s="24">
        <f t="shared" si="4"/>
        <v>0</v>
      </c>
    </row>
    <row r="38" spans="1:68" s="11" customFormat="1" x14ac:dyDescent="0.25">
      <c r="A38" s="11" t="s">
        <v>92</v>
      </c>
      <c r="O38" s="11">
        <v>1</v>
      </c>
      <c r="BI38" s="11">
        <f t="shared" si="3"/>
        <v>1</v>
      </c>
      <c r="BJ38" s="11">
        <f t="shared" si="7"/>
        <v>1</v>
      </c>
      <c r="BM38" s="24">
        <f t="shared" si="1"/>
        <v>0</v>
      </c>
      <c r="BO38" s="24">
        <f t="shared" si="2"/>
        <v>0</v>
      </c>
      <c r="BP38" s="24">
        <f t="shared" si="4"/>
        <v>0</v>
      </c>
    </row>
    <row r="39" spans="1:68" s="11" customFormat="1" x14ac:dyDescent="0.25">
      <c r="A39" s="11" t="s">
        <v>69</v>
      </c>
      <c r="B39" s="11">
        <v>20</v>
      </c>
      <c r="C39" s="11">
        <v>30</v>
      </c>
      <c r="D39" s="11">
        <v>11</v>
      </c>
      <c r="E39" s="11">
        <v>8</v>
      </c>
      <c r="F39" s="11">
        <v>12</v>
      </c>
      <c r="G39" s="11">
        <v>10</v>
      </c>
      <c r="H39" s="11">
        <v>3</v>
      </c>
      <c r="I39" s="11">
        <v>4</v>
      </c>
      <c r="J39" s="11">
        <v>11</v>
      </c>
      <c r="L39" s="11">
        <v>1</v>
      </c>
      <c r="M39" s="11">
        <v>9</v>
      </c>
      <c r="N39" s="11">
        <v>4</v>
      </c>
      <c r="O39" s="11">
        <v>4</v>
      </c>
      <c r="P39" s="11">
        <v>5</v>
      </c>
      <c r="Q39" s="11">
        <v>4</v>
      </c>
      <c r="R39" s="11">
        <v>2</v>
      </c>
      <c r="S39" s="11">
        <v>1</v>
      </c>
      <c r="T39" s="11">
        <v>3</v>
      </c>
      <c r="U39" s="11">
        <v>4</v>
      </c>
      <c r="V39" s="11">
        <v>1</v>
      </c>
      <c r="X39" s="11">
        <v>2</v>
      </c>
      <c r="Y39" s="11">
        <v>2</v>
      </c>
      <c r="Z39" s="11">
        <v>2</v>
      </c>
      <c r="AA39" s="11">
        <v>3</v>
      </c>
      <c r="AB39" s="11">
        <v>1</v>
      </c>
      <c r="AC39" s="11">
        <v>2</v>
      </c>
      <c r="AD39" s="11">
        <v>1</v>
      </c>
      <c r="AE39" s="11">
        <v>1</v>
      </c>
      <c r="AF39" s="11">
        <v>2</v>
      </c>
      <c r="AM39" s="11">
        <v>1</v>
      </c>
      <c r="AQ39" s="11">
        <v>1</v>
      </c>
      <c r="AY39" s="11">
        <v>2</v>
      </c>
      <c r="BE39" s="11">
        <v>1</v>
      </c>
      <c r="BG39" s="11">
        <v>1</v>
      </c>
      <c r="BI39" s="11">
        <f t="shared" si="3"/>
        <v>169</v>
      </c>
      <c r="BJ39" s="11">
        <f t="shared" si="7"/>
        <v>34</v>
      </c>
      <c r="BL39" s="11">
        <v>2</v>
      </c>
      <c r="BM39" s="24">
        <f t="shared" si="1"/>
        <v>0.37523452157598497</v>
      </c>
      <c r="BN39" s="11">
        <v>3</v>
      </c>
      <c r="BO39" s="24">
        <f t="shared" si="2"/>
        <v>0.45112781954887216</v>
      </c>
      <c r="BP39" s="24">
        <f t="shared" si="4"/>
        <v>0.41318117056242853</v>
      </c>
    </row>
    <row r="40" spans="1:68" s="11" customFormat="1" x14ac:dyDescent="0.25">
      <c r="A40" s="45" t="s">
        <v>138</v>
      </c>
      <c r="D40" s="11">
        <v>1</v>
      </c>
      <c r="F40" s="11">
        <v>3</v>
      </c>
      <c r="M40" s="11">
        <v>1</v>
      </c>
      <c r="R40" s="11">
        <v>1</v>
      </c>
      <c r="S40" s="11">
        <v>2</v>
      </c>
      <c r="U40" s="11">
        <v>1</v>
      </c>
      <c r="V40" s="11">
        <v>4</v>
      </c>
      <c r="X40" s="11">
        <v>3</v>
      </c>
      <c r="AA40" s="11">
        <v>3</v>
      </c>
      <c r="BI40" s="11">
        <f t="shared" si="3"/>
        <v>19</v>
      </c>
      <c r="BJ40" s="11">
        <f t="shared" si="7"/>
        <v>9</v>
      </c>
      <c r="BM40" s="24">
        <f t="shared" si="1"/>
        <v>0</v>
      </c>
      <c r="BO40" s="24">
        <f t="shared" si="2"/>
        <v>0</v>
      </c>
      <c r="BP40" s="24">
        <f t="shared" si="4"/>
        <v>0</v>
      </c>
    </row>
    <row r="41" spans="1:68" s="2" customFormat="1" x14ac:dyDescent="0.25">
      <c r="A41" s="44" t="s">
        <v>181</v>
      </c>
      <c r="B41" s="2">
        <v>7</v>
      </c>
      <c r="C41" s="2">
        <v>26</v>
      </c>
      <c r="D41" s="2">
        <v>30</v>
      </c>
      <c r="E41" s="2">
        <v>66</v>
      </c>
      <c r="F41" s="2">
        <v>54</v>
      </c>
      <c r="G41" s="2">
        <v>14</v>
      </c>
      <c r="H41" s="2">
        <v>47</v>
      </c>
      <c r="I41" s="2">
        <v>48</v>
      </c>
      <c r="J41" s="2">
        <v>34</v>
      </c>
      <c r="L41" s="2">
        <v>49</v>
      </c>
      <c r="M41" s="2">
        <v>23</v>
      </c>
      <c r="N41" s="2">
        <v>36</v>
      </c>
      <c r="O41" s="2">
        <v>93</v>
      </c>
      <c r="P41" s="2">
        <v>97</v>
      </c>
      <c r="Q41" s="2">
        <v>83</v>
      </c>
      <c r="R41" s="2">
        <v>131</v>
      </c>
      <c r="S41" s="2">
        <v>125</v>
      </c>
      <c r="T41" s="2">
        <v>62</v>
      </c>
      <c r="U41" s="2">
        <v>32</v>
      </c>
      <c r="V41" s="2">
        <v>25</v>
      </c>
      <c r="W41" s="2">
        <v>4</v>
      </c>
      <c r="X41" s="2">
        <v>15</v>
      </c>
      <c r="Y41" s="2">
        <v>9</v>
      </c>
      <c r="Z41" s="2">
        <v>8</v>
      </c>
      <c r="AA41" s="2">
        <v>12</v>
      </c>
      <c r="AB41" s="2">
        <v>3</v>
      </c>
      <c r="AC41" s="2">
        <v>6</v>
      </c>
      <c r="AD41" s="2">
        <v>62</v>
      </c>
      <c r="AE41" s="2">
        <v>27</v>
      </c>
      <c r="AF41" s="2">
        <v>13</v>
      </c>
      <c r="AG41" s="2">
        <v>36</v>
      </c>
      <c r="AH41" s="30">
        <v>220</v>
      </c>
      <c r="AI41" s="30">
        <v>298</v>
      </c>
      <c r="AJ41" s="30">
        <v>327</v>
      </c>
      <c r="AK41" s="30">
        <v>323</v>
      </c>
      <c r="AL41" s="30">
        <v>329</v>
      </c>
      <c r="AM41" s="30">
        <v>286</v>
      </c>
      <c r="AN41" s="30">
        <v>308</v>
      </c>
      <c r="AO41" s="30">
        <v>315</v>
      </c>
      <c r="AP41" s="30"/>
      <c r="AQ41" s="30">
        <v>317</v>
      </c>
      <c r="AR41" s="30">
        <v>310</v>
      </c>
      <c r="AS41" s="30">
        <v>320</v>
      </c>
      <c r="AT41" s="30">
        <v>328</v>
      </c>
      <c r="AU41" s="30">
        <v>334</v>
      </c>
      <c r="AV41" s="30">
        <v>328</v>
      </c>
      <c r="AW41" s="30">
        <v>329</v>
      </c>
      <c r="AX41" s="30">
        <v>297</v>
      </c>
      <c r="AY41" s="30">
        <v>320</v>
      </c>
      <c r="AZ41" s="30"/>
      <c r="BA41" s="30">
        <v>301</v>
      </c>
      <c r="BB41" s="30">
        <v>367</v>
      </c>
      <c r="BC41" s="30">
        <v>390</v>
      </c>
      <c r="BD41" s="30">
        <v>334</v>
      </c>
      <c r="BE41" s="30">
        <v>325</v>
      </c>
      <c r="BF41" s="30">
        <v>299</v>
      </c>
      <c r="BG41" s="30">
        <v>300</v>
      </c>
      <c r="BH41" s="30"/>
      <c r="BI41" s="11">
        <f t="shared" si="3"/>
        <v>8882</v>
      </c>
      <c r="BJ41" s="33">
        <f t="shared" si="7"/>
        <v>55</v>
      </c>
      <c r="BK41" s="33"/>
      <c r="BL41" s="2">
        <v>36</v>
      </c>
      <c r="BM41" s="24">
        <f t="shared" si="1"/>
        <v>6.7542213883677302</v>
      </c>
      <c r="BN41" s="2">
        <v>47</v>
      </c>
      <c r="BO41" s="24">
        <f t="shared" si="2"/>
        <v>7.0676691729323311</v>
      </c>
      <c r="BP41" s="24">
        <f t="shared" si="4"/>
        <v>6.9109452806500311</v>
      </c>
    </row>
    <row r="42" spans="1:68" s="2" customFormat="1" x14ac:dyDescent="0.25">
      <c r="A42" s="2" t="s">
        <v>155</v>
      </c>
      <c r="F42" s="2">
        <v>1</v>
      </c>
      <c r="H42" s="2">
        <v>1</v>
      </c>
      <c r="N42" s="2">
        <v>1</v>
      </c>
      <c r="BI42" s="11">
        <f t="shared" si="3"/>
        <v>3</v>
      </c>
      <c r="BJ42" s="33">
        <f t="shared" si="7"/>
        <v>3</v>
      </c>
      <c r="BK42" s="33"/>
      <c r="BM42" s="24">
        <f t="shared" si="1"/>
        <v>0</v>
      </c>
      <c r="BN42" s="2">
        <v>1</v>
      </c>
      <c r="BO42" s="24">
        <f t="shared" si="2"/>
        <v>0.15037593984962405</v>
      </c>
      <c r="BP42" s="24">
        <f t="shared" si="4"/>
        <v>7.5187969924812026E-2</v>
      </c>
    </row>
    <row r="43" spans="1:68" s="2" customFormat="1" x14ac:dyDescent="0.25">
      <c r="A43" s="2" t="s">
        <v>96</v>
      </c>
      <c r="C43" s="2">
        <v>1</v>
      </c>
      <c r="H43" s="2">
        <v>4</v>
      </c>
      <c r="I43" s="2">
        <v>3</v>
      </c>
      <c r="M43" s="2">
        <v>8</v>
      </c>
      <c r="N43" s="2">
        <v>5</v>
      </c>
      <c r="O43" s="2">
        <v>2</v>
      </c>
      <c r="Z43" s="2">
        <v>1</v>
      </c>
      <c r="BI43" s="11">
        <f t="shared" si="3"/>
        <v>24</v>
      </c>
      <c r="BJ43" s="33">
        <f t="shared" si="7"/>
        <v>7</v>
      </c>
      <c r="BK43" s="33"/>
      <c r="BL43" s="2">
        <v>2</v>
      </c>
      <c r="BM43" s="24">
        <f t="shared" si="1"/>
        <v>0.37523452157598497</v>
      </c>
      <c r="BN43" s="2">
        <v>4</v>
      </c>
      <c r="BO43" s="24">
        <f t="shared" si="2"/>
        <v>0.60150375939849621</v>
      </c>
      <c r="BP43" s="24">
        <f t="shared" si="4"/>
        <v>0.48836914048724056</v>
      </c>
    </row>
    <row r="44" spans="1:68" s="2" customFormat="1" x14ac:dyDescent="0.25">
      <c r="A44" s="19" t="s">
        <v>157</v>
      </c>
      <c r="E44" s="2">
        <v>1</v>
      </c>
      <c r="H44" s="2">
        <v>1</v>
      </c>
      <c r="BI44" s="11">
        <f t="shared" si="3"/>
        <v>2</v>
      </c>
      <c r="BJ44" s="33">
        <f t="shared" si="7"/>
        <v>2</v>
      </c>
      <c r="BK44" s="33"/>
      <c r="BM44" s="24">
        <f t="shared" si="1"/>
        <v>0</v>
      </c>
      <c r="BN44" s="2">
        <v>1</v>
      </c>
      <c r="BO44" s="24">
        <f t="shared" si="2"/>
        <v>0.15037593984962405</v>
      </c>
      <c r="BP44" s="24">
        <f t="shared" si="4"/>
        <v>7.5187969924812026E-2</v>
      </c>
    </row>
    <row r="45" spans="1:68" s="2" customFormat="1" x14ac:dyDescent="0.25">
      <c r="A45" s="2" t="s">
        <v>79</v>
      </c>
      <c r="D45" s="2">
        <v>3</v>
      </c>
      <c r="E45" s="2">
        <v>2</v>
      </c>
      <c r="F45" s="2">
        <v>2</v>
      </c>
      <c r="G45" s="2">
        <v>1</v>
      </c>
      <c r="H45" s="2">
        <v>2</v>
      </c>
      <c r="J45" s="2">
        <v>1</v>
      </c>
      <c r="L45" s="2">
        <v>2</v>
      </c>
      <c r="N45" s="2">
        <v>1</v>
      </c>
      <c r="P45" s="2">
        <v>4</v>
      </c>
      <c r="T45" s="2">
        <v>3</v>
      </c>
      <c r="Y45" s="2">
        <v>3</v>
      </c>
      <c r="Z45" s="2">
        <v>1</v>
      </c>
      <c r="AB45" s="2">
        <v>2</v>
      </c>
      <c r="AD45" s="2">
        <v>1</v>
      </c>
      <c r="AF45" s="2">
        <v>1</v>
      </c>
      <c r="AH45" s="2">
        <v>2</v>
      </c>
      <c r="AS45" s="2">
        <v>1</v>
      </c>
      <c r="BI45" s="11">
        <f t="shared" si="3"/>
        <v>32</v>
      </c>
      <c r="BJ45" s="33">
        <f t="shared" si="7"/>
        <v>17</v>
      </c>
      <c r="BK45" s="33"/>
      <c r="BL45" s="2">
        <v>3</v>
      </c>
      <c r="BM45" s="24">
        <f t="shared" si="1"/>
        <v>0.56285178236397748</v>
      </c>
      <c r="BN45" s="2">
        <v>2</v>
      </c>
      <c r="BO45" s="24">
        <f t="shared" si="2"/>
        <v>0.3007518796992481</v>
      </c>
      <c r="BP45" s="24">
        <f t="shared" si="4"/>
        <v>0.43180183103161279</v>
      </c>
    </row>
    <row r="46" spans="1:68" s="2" customFormat="1" x14ac:dyDescent="0.25">
      <c r="A46" s="2" t="s">
        <v>137</v>
      </c>
      <c r="D46" s="2">
        <v>2</v>
      </c>
      <c r="E46" s="2">
        <v>1</v>
      </c>
      <c r="H46" s="2">
        <v>1</v>
      </c>
      <c r="BI46" s="11">
        <f t="shared" si="3"/>
        <v>4</v>
      </c>
      <c r="BJ46" s="33">
        <f t="shared" si="7"/>
        <v>3</v>
      </c>
      <c r="BK46" s="33"/>
      <c r="BL46" s="2">
        <v>1</v>
      </c>
      <c r="BM46" s="24">
        <f t="shared" si="1"/>
        <v>0.18761726078799248</v>
      </c>
      <c r="BN46" s="2">
        <v>1</v>
      </c>
      <c r="BO46" s="24">
        <f t="shared" si="2"/>
        <v>0.15037593984962405</v>
      </c>
      <c r="BP46" s="24">
        <f t="shared" si="4"/>
        <v>0.16899660031880825</v>
      </c>
    </row>
    <row r="47" spans="1:68" s="2" customFormat="1" x14ac:dyDescent="0.25">
      <c r="A47" s="2" t="s">
        <v>88</v>
      </c>
      <c r="AI47" s="2">
        <v>1</v>
      </c>
      <c r="AT47" s="2">
        <v>1</v>
      </c>
      <c r="AW47" s="2">
        <v>1</v>
      </c>
      <c r="BA47" s="2">
        <v>1</v>
      </c>
      <c r="BE47" s="2">
        <v>2</v>
      </c>
      <c r="BI47" s="11">
        <f t="shared" si="3"/>
        <v>6</v>
      </c>
      <c r="BJ47" s="33">
        <f t="shared" si="7"/>
        <v>5</v>
      </c>
      <c r="BK47" s="33"/>
      <c r="BM47" s="24">
        <f t="shared" si="1"/>
        <v>0</v>
      </c>
      <c r="BO47" s="24">
        <f t="shared" si="2"/>
        <v>0</v>
      </c>
      <c r="BP47" s="24">
        <f t="shared" si="4"/>
        <v>0</v>
      </c>
    </row>
    <row r="48" spans="1:68" s="2" customFormat="1" x14ac:dyDescent="0.25">
      <c r="A48" s="31" t="s">
        <v>136</v>
      </c>
      <c r="D48" s="2">
        <v>2</v>
      </c>
      <c r="E48" s="2">
        <v>4</v>
      </c>
      <c r="F48" s="2">
        <v>1</v>
      </c>
      <c r="G48" s="2">
        <v>1</v>
      </c>
      <c r="H48" s="2">
        <v>2</v>
      </c>
      <c r="I48" s="2">
        <v>4</v>
      </c>
      <c r="J48" s="2">
        <v>2</v>
      </c>
      <c r="M48" s="2">
        <v>1</v>
      </c>
      <c r="N48" s="2">
        <v>5</v>
      </c>
      <c r="R48" s="2">
        <v>1</v>
      </c>
      <c r="T48" s="2">
        <v>1</v>
      </c>
      <c r="BI48" s="11">
        <f t="shared" si="3"/>
        <v>24</v>
      </c>
      <c r="BJ48" s="33">
        <f>COUNTA(B48:BG48)</f>
        <v>11</v>
      </c>
      <c r="BK48" s="33"/>
      <c r="BL48" s="2">
        <v>2</v>
      </c>
      <c r="BM48" s="24">
        <f t="shared" si="1"/>
        <v>0.37523452157598497</v>
      </c>
      <c r="BN48" s="2">
        <v>2</v>
      </c>
      <c r="BO48" s="24">
        <f t="shared" si="2"/>
        <v>0.3007518796992481</v>
      </c>
      <c r="BP48" s="24">
        <f t="shared" si="4"/>
        <v>0.33799320063761651</v>
      </c>
    </row>
    <row r="49" spans="1:68" s="2" customFormat="1" x14ac:dyDescent="0.25">
      <c r="A49" s="31" t="s">
        <v>160</v>
      </c>
      <c r="B49" s="2">
        <v>2</v>
      </c>
      <c r="C49" s="2">
        <v>3</v>
      </c>
      <c r="E49" s="2">
        <v>3</v>
      </c>
      <c r="F49" s="2">
        <v>3</v>
      </c>
      <c r="G49" s="2">
        <v>7</v>
      </c>
      <c r="I49" s="2">
        <v>3</v>
      </c>
      <c r="J49" s="2">
        <v>3</v>
      </c>
      <c r="M49" s="2">
        <v>2</v>
      </c>
      <c r="N49" s="2">
        <v>1</v>
      </c>
      <c r="O49" s="2">
        <v>4</v>
      </c>
      <c r="Q49" s="2">
        <v>1</v>
      </c>
      <c r="R49" s="2">
        <v>2</v>
      </c>
      <c r="S49" s="2">
        <v>1</v>
      </c>
      <c r="U49" s="2">
        <v>3</v>
      </c>
      <c r="W49" s="2">
        <v>3</v>
      </c>
      <c r="Z49" s="2">
        <v>1</v>
      </c>
      <c r="AA49" s="2">
        <v>2</v>
      </c>
      <c r="AC49" s="2">
        <v>1</v>
      </c>
      <c r="AH49" s="2">
        <v>1</v>
      </c>
      <c r="BI49" s="11">
        <f t="shared" si="3"/>
        <v>46</v>
      </c>
      <c r="BJ49" s="33">
        <f t="shared" ref="BJ49:BJ51" si="8">COUNTA(B49:BG49)</f>
        <v>19</v>
      </c>
      <c r="BK49" s="33"/>
      <c r="BL49" s="2">
        <v>1</v>
      </c>
      <c r="BM49" s="24">
        <f t="shared" si="1"/>
        <v>0.18761726078799248</v>
      </c>
      <c r="BO49" s="24">
        <f t="shared" si="2"/>
        <v>0</v>
      </c>
      <c r="BP49" s="24">
        <f t="shared" si="4"/>
        <v>9.3808630393996242E-2</v>
      </c>
    </row>
    <row r="50" spans="1:68" s="2" customFormat="1" x14ac:dyDescent="0.25">
      <c r="A50" s="2" t="s">
        <v>188</v>
      </c>
      <c r="G50" s="2">
        <v>3</v>
      </c>
      <c r="W50" s="2">
        <v>1</v>
      </c>
      <c r="BI50" s="11">
        <f t="shared" si="3"/>
        <v>4</v>
      </c>
      <c r="BJ50" s="33">
        <f t="shared" si="8"/>
        <v>2</v>
      </c>
      <c r="BK50" s="33"/>
      <c r="BM50" s="24">
        <f t="shared" si="1"/>
        <v>0</v>
      </c>
      <c r="BO50" s="24">
        <f t="shared" si="2"/>
        <v>0</v>
      </c>
      <c r="BP50" s="24">
        <f t="shared" si="4"/>
        <v>0</v>
      </c>
    </row>
    <row r="51" spans="1:68" s="2" customFormat="1" x14ac:dyDescent="0.25">
      <c r="A51" s="2" t="s">
        <v>99</v>
      </c>
      <c r="J51" s="2">
        <v>1</v>
      </c>
      <c r="O51" s="2">
        <v>1</v>
      </c>
      <c r="BI51" s="11">
        <f t="shared" si="3"/>
        <v>2</v>
      </c>
      <c r="BJ51" s="33">
        <f t="shared" si="8"/>
        <v>2</v>
      </c>
      <c r="BK51" s="33"/>
      <c r="BM51" s="24">
        <f t="shared" si="1"/>
        <v>0</v>
      </c>
      <c r="BO51" s="24">
        <f t="shared" si="2"/>
        <v>0</v>
      </c>
      <c r="BP51" s="24">
        <f t="shared" si="4"/>
        <v>0</v>
      </c>
    </row>
    <row r="52" spans="1:68" s="2" customFormat="1" x14ac:dyDescent="0.25">
      <c r="A52" s="2" t="s">
        <v>197</v>
      </c>
      <c r="F52" s="2">
        <v>2</v>
      </c>
      <c r="G52" s="2">
        <v>2</v>
      </c>
      <c r="I52" s="2">
        <v>2</v>
      </c>
      <c r="J52" s="2">
        <v>3</v>
      </c>
      <c r="L52" s="2">
        <v>1</v>
      </c>
      <c r="M52" s="2">
        <v>2</v>
      </c>
      <c r="N52" s="2">
        <v>6</v>
      </c>
      <c r="O52" s="2">
        <v>2</v>
      </c>
      <c r="P52" s="2">
        <v>3</v>
      </c>
      <c r="R52" s="2">
        <v>2</v>
      </c>
      <c r="U52" s="2">
        <v>1</v>
      </c>
      <c r="W52" s="2">
        <v>3</v>
      </c>
      <c r="X52" s="2">
        <v>2</v>
      </c>
      <c r="Y52" s="2">
        <v>1</v>
      </c>
      <c r="Z52" s="2">
        <v>1</v>
      </c>
      <c r="AA52" s="2">
        <v>3</v>
      </c>
      <c r="AC52" s="2">
        <v>2</v>
      </c>
      <c r="BI52" s="11">
        <f t="shared" si="3"/>
        <v>38</v>
      </c>
      <c r="BJ52" s="33">
        <f>COUNTA(B52:BG52)</f>
        <v>17</v>
      </c>
      <c r="BK52" s="33"/>
      <c r="BM52" s="24">
        <f t="shared" si="1"/>
        <v>0</v>
      </c>
      <c r="BO52" s="24">
        <f t="shared" si="2"/>
        <v>0</v>
      </c>
      <c r="BP52" s="24">
        <f t="shared" si="4"/>
        <v>0</v>
      </c>
    </row>
    <row r="53" spans="1:68" s="2" customFormat="1" x14ac:dyDescent="0.25">
      <c r="A53" s="2" t="s">
        <v>64</v>
      </c>
      <c r="D53" s="2">
        <v>1</v>
      </c>
      <c r="E53" s="2">
        <v>1</v>
      </c>
      <c r="F53" s="2">
        <v>2</v>
      </c>
      <c r="G53" s="2">
        <v>1</v>
      </c>
      <c r="I53" s="2">
        <v>1</v>
      </c>
      <c r="J53" s="2">
        <v>1</v>
      </c>
      <c r="L53" s="2">
        <v>2</v>
      </c>
      <c r="M53" s="2">
        <v>1</v>
      </c>
      <c r="N53" s="2">
        <v>3</v>
      </c>
      <c r="O53" s="2">
        <v>1</v>
      </c>
      <c r="Y53" s="2">
        <v>1</v>
      </c>
      <c r="AD53" s="2">
        <v>1</v>
      </c>
      <c r="AE53" s="2">
        <v>1</v>
      </c>
      <c r="AF53" s="2">
        <v>1</v>
      </c>
      <c r="BB53" s="2">
        <v>2</v>
      </c>
      <c r="BC53" s="2">
        <v>1</v>
      </c>
      <c r="BG53" s="2">
        <v>1</v>
      </c>
      <c r="BI53" s="11">
        <f t="shared" si="3"/>
        <v>22</v>
      </c>
      <c r="BJ53" s="33">
        <f t="shared" ref="BJ53:BJ60" si="9">COUNTA(B53:BG53)</f>
        <v>17</v>
      </c>
      <c r="BK53" s="33"/>
      <c r="BM53" s="24">
        <f t="shared" si="1"/>
        <v>0</v>
      </c>
      <c r="BO53" s="24">
        <f t="shared" si="2"/>
        <v>0</v>
      </c>
      <c r="BP53" s="24">
        <f t="shared" si="4"/>
        <v>0</v>
      </c>
    </row>
    <row r="54" spans="1:68" s="2" customFormat="1" x14ac:dyDescent="0.25">
      <c r="A54" s="2" t="s">
        <v>112</v>
      </c>
      <c r="D54" s="2">
        <v>1</v>
      </c>
      <c r="I54" s="2">
        <v>1</v>
      </c>
      <c r="AL54" s="2">
        <v>1</v>
      </c>
      <c r="AR54" s="2">
        <v>1</v>
      </c>
      <c r="BI54" s="11">
        <f t="shared" si="3"/>
        <v>4</v>
      </c>
      <c r="BJ54" s="33">
        <f t="shared" si="9"/>
        <v>4</v>
      </c>
      <c r="BK54" s="33"/>
      <c r="BM54" s="24">
        <f t="shared" si="1"/>
        <v>0</v>
      </c>
      <c r="BO54" s="24">
        <f t="shared" si="2"/>
        <v>0</v>
      </c>
      <c r="BP54" s="24">
        <f t="shared" si="4"/>
        <v>0</v>
      </c>
    </row>
    <row r="55" spans="1:68" s="2" customFormat="1" x14ac:dyDescent="0.25">
      <c r="A55" s="2" t="s">
        <v>118</v>
      </c>
      <c r="AG55" s="2">
        <v>1</v>
      </c>
      <c r="BI55" s="11">
        <f t="shared" si="3"/>
        <v>1</v>
      </c>
      <c r="BJ55" s="33">
        <f t="shared" si="9"/>
        <v>1</v>
      </c>
      <c r="BK55" s="33"/>
      <c r="BM55" s="24">
        <f t="shared" si="1"/>
        <v>0</v>
      </c>
      <c r="BO55" s="24">
        <f t="shared" si="2"/>
        <v>0</v>
      </c>
      <c r="BP55" s="24">
        <f t="shared" si="4"/>
        <v>0</v>
      </c>
    </row>
    <row r="56" spans="1:68" s="2" customFormat="1" x14ac:dyDescent="0.25">
      <c r="A56" s="2" t="s">
        <v>93</v>
      </c>
      <c r="H56" s="2">
        <v>1</v>
      </c>
      <c r="J56" s="2">
        <v>1</v>
      </c>
      <c r="N56" s="2">
        <v>2</v>
      </c>
      <c r="O56" s="2">
        <v>1</v>
      </c>
      <c r="P56" s="2">
        <v>1</v>
      </c>
      <c r="R56" s="2">
        <v>1</v>
      </c>
      <c r="V56" s="2">
        <v>2</v>
      </c>
      <c r="X56" s="2">
        <v>1</v>
      </c>
      <c r="AE56" s="2">
        <v>1</v>
      </c>
      <c r="AF56" s="2">
        <v>2</v>
      </c>
      <c r="AH56" s="2">
        <v>2</v>
      </c>
      <c r="BB56" s="2">
        <v>1</v>
      </c>
      <c r="BI56" s="11">
        <f t="shared" si="3"/>
        <v>16</v>
      </c>
      <c r="BJ56" s="33">
        <f t="shared" si="9"/>
        <v>12</v>
      </c>
      <c r="BK56" s="33"/>
      <c r="BM56" s="24">
        <f t="shared" si="1"/>
        <v>0</v>
      </c>
      <c r="BN56" s="2">
        <v>1</v>
      </c>
      <c r="BO56" s="24">
        <f t="shared" si="2"/>
        <v>0.15037593984962405</v>
      </c>
      <c r="BP56" s="24">
        <f t="shared" si="4"/>
        <v>7.5187969924812026E-2</v>
      </c>
    </row>
    <row r="57" spans="1:68" s="2" customFormat="1" x14ac:dyDescent="0.25">
      <c r="A57" s="2" t="s">
        <v>107</v>
      </c>
      <c r="H57" s="2">
        <v>1</v>
      </c>
      <c r="N57" s="2">
        <v>1</v>
      </c>
      <c r="T57" s="2">
        <v>1</v>
      </c>
      <c r="V57" s="2">
        <v>1</v>
      </c>
      <c r="AA57" s="2">
        <v>1</v>
      </c>
      <c r="AC57" s="2">
        <v>1</v>
      </c>
      <c r="BI57" s="11">
        <f t="shared" si="3"/>
        <v>6</v>
      </c>
      <c r="BJ57" s="33">
        <f t="shared" si="9"/>
        <v>6</v>
      </c>
      <c r="BK57" s="33"/>
      <c r="BM57" s="24">
        <f t="shared" si="1"/>
        <v>0</v>
      </c>
      <c r="BN57" s="2">
        <v>1</v>
      </c>
      <c r="BO57" s="24">
        <f t="shared" si="2"/>
        <v>0.15037593984962405</v>
      </c>
      <c r="BP57" s="24">
        <f t="shared" si="4"/>
        <v>7.5187969924812026E-2</v>
      </c>
    </row>
    <row r="58" spans="1:68" s="2" customFormat="1" x14ac:dyDescent="0.25">
      <c r="A58" s="2" t="s">
        <v>152</v>
      </c>
      <c r="B58" s="2">
        <v>1</v>
      </c>
      <c r="X58" s="2">
        <v>1</v>
      </c>
      <c r="BI58" s="11">
        <f t="shared" si="3"/>
        <v>2</v>
      </c>
      <c r="BJ58" s="33">
        <f t="shared" si="9"/>
        <v>2</v>
      </c>
      <c r="BK58" s="33"/>
      <c r="BM58" s="24">
        <f t="shared" si="1"/>
        <v>0</v>
      </c>
      <c r="BO58" s="24">
        <f t="shared" si="2"/>
        <v>0</v>
      </c>
      <c r="BP58" s="24">
        <f t="shared" si="4"/>
        <v>0</v>
      </c>
    </row>
    <row r="59" spans="1:68" s="2" customFormat="1" x14ac:dyDescent="0.25">
      <c r="A59" s="2" t="s">
        <v>151</v>
      </c>
      <c r="BI59" s="11">
        <f t="shared" si="3"/>
        <v>0</v>
      </c>
      <c r="BJ59" s="33">
        <f t="shared" si="9"/>
        <v>0</v>
      </c>
      <c r="BK59" s="33"/>
      <c r="BM59" s="24">
        <f t="shared" si="1"/>
        <v>0</v>
      </c>
      <c r="BO59" s="24">
        <f t="shared" si="2"/>
        <v>0</v>
      </c>
      <c r="BP59" s="24">
        <f t="shared" si="4"/>
        <v>0</v>
      </c>
    </row>
    <row r="60" spans="1:68" s="2" customFormat="1" x14ac:dyDescent="0.25">
      <c r="A60" s="2" t="s">
        <v>110</v>
      </c>
      <c r="R60" s="2">
        <v>1</v>
      </c>
      <c r="V60" s="2">
        <v>1</v>
      </c>
      <c r="X60" s="2">
        <v>1</v>
      </c>
      <c r="Y60" s="2">
        <v>3</v>
      </c>
      <c r="Z60" s="2">
        <v>2</v>
      </c>
      <c r="AB60" s="2">
        <v>1</v>
      </c>
      <c r="AE60" s="2">
        <v>1</v>
      </c>
      <c r="AG60" s="2">
        <v>1</v>
      </c>
      <c r="AH60" s="2">
        <v>16</v>
      </c>
      <c r="AJ60" s="2">
        <v>2</v>
      </c>
      <c r="AK60" s="2">
        <v>1</v>
      </c>
      <c r="AL60" s="2">
        <v>3</v>
      </c>
      <c r="AN60" s="2">
        <v>1</v>
      </c>
      <c r="AQ60" s="2">
        <v>8</v>
      </c>
      <c r="AR60" s="2">
        <v>7</v>
      </c>
      <c r="AS60" s="2">
        <v>1</v>
      </c>
      <c r="AT60" s="2">
        <v>5</v>
      </c>
      <c r="AU60" s="2">
        <v>4</v>
      </c>
      <c r="AV60" s="2">
        <v>1</v>
      </c>
      <c r="AW60" s="2">
        <v>2</v>
      </c>
      <c r="AX60" s="2">
        <v>7</v>
      </c>
      <c r="AY60" s="2">
        <v>9</v>
      </c>
      <c r="BA60" s="2">
        <v>5</v>
      </c>
      <c r="BB60" s="2">
        <v>2</v>
      </c>
      <c r="BC60" s="2">
        <v>5</v>
      </c>
      <c r="BD60" s="2">
        <v>3</v>
      </c>
      <c r="BE60" s="2">
        <v>5</v>
      </c>
      <c r="BI60" s="11">
        <f t="shared" si="3"/>
        <v>98</v>
      </c>
      <c r="BJ60" s="33">
        <f t="shared" si="9"/>
        <v>27</v>
      </c>
      <c r="BK60" s="33"/>
      <c r="BM60" s="24">
        <f t="shared" si="1"/>
        <v>0</v>
      </c>
      <c r="BO60" s="24">
        <f t="shared" si="2"/>
        <v>0</v>
      </c>
      <c r="BP60" s="24">
        <f t="shared" si="4"/>
        <v>0</v>
      </c>
    </row>
    <row r="61" spans="1:68" s="2" customFormat="1" x14ac:dyDescent="0.25">
      <c r="A61" s="2" t="s">
        <v>109</v>
      </c>
      <c r="AC61" s="2">
        <v>1</v>
      </c>
      <c r="BI61" s="11">
        <f t="shared" si="3"/>
        <v>1</v>
      </c>
      <c r="BJ61" s="33">
        <f>COUNTA(B61:BG61)</f>
        <v>1</v>
      </c>
      <c r="BK61" s="33"/>
      <c r="BM61" s="24">
        <f t="shared" si="1"/>
        <v>0</v>
      </c>
      <c r="BO61" s="24">
        <f t="shared" si="2"/>
        <v>0</v>
      </c>
      <c r="BP61" s="24">
        <f t="shared" si="4"/>
        <v>0</v>
      </c>
    </row>
    <row r="62" spans="1:68" s="2" customFormat="1" x14ac:dyDescent="0.25">
      <c r="A62" s="31" t="s">
        <v>205</v>
      </c>
      <c r="N62" s="2">
        <v>2</v>
      </c>
      <c r="BI62" s="11">
        <f t="shared" si="3"/>
        <v>2</v>
      </c>
      <c r="BJ62" s="33">
        <f>COUNTA(B62:BG62)</f>
        <v>1</v>
      </c>
      <c r="BK62" s="33"/>
      <c r="BM62" s="24"/>
      <c r="BO62" s="24"/>
      <c r="BP62" s="24"/>
    </row>
    <row r="63" spans="1:68" s="2" customFormat="1" x14ac:dyDescent="0.25">
      <c r="A63" s="2" t="s">
        <v>116</v>
      </c>
      <c r="T63" s="2">
        <v>2</v>
      </c>
      <c r="Z63" s="2">
        <v>2</v>
      </c>
      <c r="AY63" s="2">
        <v>1</v>
      </c>
      <c r="BI63" s="11">
        <f t="shared" si="3"/>
        <v>5</v>
      </c>
      <c r="BJ63" s="33">
        <f t="shared" ref="BJ63:BJ65" si="10">COUNTA(B63:BG63)</f>
        <v>3</v>
      </c>
      <c r="BK63" s="33"/>
      <c r="BM63" s="24">
        <f t="shared" si="1"/>
        <v>0</v>
      </c>
      <c r="BO63" s="24">
        <f t="shared" si="2"/>
        <v>0</v>
      </c>
      <c r="BP63" s="24">
        <f t="shared" si="4"/>
        <v>0</v>
      </c>
    </row>
    <row r="64" spans="1:68" s="2" customFormat="1" x14ac:dyDescent="0.25">
      <c r="A64" s="31" t="s">
        <v>184</v>
      </c>
      <c r="I64" s="2">
        <v>1</v>
      </c>
      <c r="J64" s="2">
        <v>1</v>
      </c>
      <c r="M64" s="2">
        <v>1</v>
      </c>
      <c r="V64" s="2">
        <v>2</v>
      </c>
      <c r="BI64" s="11">
        <f t="shared" si="3"/>
        <v>5</v>
      </c>
      <c r="BJ64" s="33">
        <f t="shared" si="10"/>
        <v>4</v>
      </c>
      <c r="BK64" s="33"/>
      <c r="BM64" s="24"/>
      <c r="BO64" s="24"/>
      <c r="BP64" s="24">
        <f t="shared" si="4"/>
        <v>0</v>
      </c>
    </row>
    <row r="65" spans="1:68" s="2" customFormat="1" x14ac:dyDescent="0.25">
      <c r="A65" s="2" t="s">
        <v>150</v>
      </c>
      <c r="E65" s="2">
        <v>1</v>
      </c>
      <c r="G65" s="2">
        <v>1</v>
      </c>
      <c r="I65" s="2">
        <v>1</v>
      </c>
      <c r="N65" s="2">
        <v>1</v>
      </c>
      <c r="S65" s="2">
        <v>1</v>
      </c>
      <c r="T65" s="2">
        <v>1</v>
      </c>
      <c r="V65" s="2">
        <v>1</v>
      </c>
      <c r="X65" s="2">
        <v>1</v>
      </c>
      <c r="BI65" s="11">
        <f t="shared" si="3"/>
        <v>8</v>
      </c>
      <c r="BJ65" s="33">
        <f t="shared" si="10"/>
        <v>8</v>
      </c>
      <c r="BK65" s="33"/>
      <c r="BM65" s="24">
        <f t="shared" si="1"/>
        <v>0</v>
      </c>
      <c r="BO65" s="24">
        <f t="shared" si="2"/>
        <v>0</v>
      </c>
      <c r="BP65" s="24">
        <f t="shared" si="4"/>
        <v>0</v>
      </c>
    </row>
    <row r="66" spans="1:68" s="2" customFormat="1" x14ac:dyDescent="0.25">
      <c r="A66" s="2" t="s">
        <v>123</v>
      </c>
      <c r="C66" s="2">
        <v>2</v>
      </c>
      <c r="BI66" s="11">
        <f t="shared" si="3"/>
        <v>2</v>
      </c>
      <c r="BJ66" s="33">
        <f>COUNTA(B66:BG66)</f>
        <v>1</v>
      </c>
      <c r="BK66" s="33"/>
      <c r="BM66" s="24">
        <f t="shared" si="1"/>
        <v>0</v>
      </c>
      <c r="BO66" s="24">
        <f t="shared" si="2"/>
        <v>0</v>
      </c>
      <c r="BP66" s="24">
        <f t="shared" si="4"/>
        <v>0</v>
      </c>
    </row>
    <row r="67" spans="1:68" s="2" customFormat="1" x14ac:dyDescent="0.25">
      <c r="A67" s="2" t="s">
        <v>177</v>
      </c>
      <c r="M67" s="2">
        <v>1</v>
      </c>
      <c r="N67" s="2">
        <v>1</v>
      </c>
      <c r="R67" s="2">
        <v>2</v>
      </c>
      <c r="V67" s="2">
        <v>1</v>
      </c>
      <c r="Z67" s="2">
        <v>6</v>
      </c>
      <c r="AA67" s="2">
        <v>2</v>
      </c>
      <c r="AB67" s="2">
        <v>1</v>
      </c>
      <c r="BI67" s="11">
        <f t="shared" si="3"/>
        <v>14</v>
      </c>
      <c r="BJ67" s="33">
        <f t="shared" ref="BJ67:BJ73" si="11">COUNTA(B67:BG67)</f>
        <v>7</v>
      </c>
      <c r="BK67" s="33"/>
      <c r="BM67" s="24">
        <f t="shared" si="1"/>
        <v>0</v>
      </c>
      <c r="BO67" s="24">
        <f t="shared" si="2"/>
        <v>0</v>
      </c>
      <c r="BP67" s="24">
        <f t="shared" si="4"/>
        <v>0</v>
      </c>
    </row>
    <row r="68" spans="1:68" s="2" customFormat="1" x14ac:dyDescent="0.25">
      <c r="A68" s="31" t="s">
        <v>176</v>
      </c>
      <c r="BE68" s="2">
        <v>1</v>
      </c>
      <c r="BI68" s="11">
        <f t="shared" si="3"/>
        <v>1</v>
      </c>
      <c r="BJ68" s="33">
        <f t="shared" si="11"/>
        <v>1</v>
      </c>
      <c r="BK68" s="33"/>
      <c r="BM68" s="24">
        <f t="shared" si="1"/>
        <v>0</v>
      </c>
      <c r="BO68" s="24">
        <f t="shared" si="2"/>
        <v>0</v>
      </c>
      <c r="BP68" s="24">
        <f t="shared" si="4"/>
        <v>0</v>
      </c>
    </row>
    <row r="69" spans="1:68" s="2" customFormat="1" x14ac:dyDescent="0.25">
      <c r="A69" s="2" t="s">
        <v>94</v>
      </c>
      <c r="D69" s="2">
        <v>1</v>
      </c>
      <c r="G69" s="2">
        <v>5</v>
      </c>
      <c r="I69" s="2">
        <v>4</v>
      </c>
      <c r="J69" s="2">
        <v>3</v>
      </c>
      <c r="M69" s="2">
        <v>4</v>
      </c>
      <c r="N69" s="2">
        <v>2</v>
      </c>
      <c r="O69" s="2">
        <v>1</v>
      </c>
      <c r="R69" s="2">
        <v>1</v>
      </c>
      <c r="S69" s="2">
        <v>1</v>
      </c>
      <c r="W69" s="2">
        <v>1</v>
      </c>
      <c r="AE69" s="2">
        <v>1</v>
      </c>
      <c r="AI69" s="2">
        <v>1</v>
      </c>
      <c r="BI69" s="11">
        <f t="shared" si="3"/>
        <v>25</v>
      </c>
      <c r="BJ69" s="33">
        <f t="shared" si="11"/>
        <v>12</v>
      </c>
      <c r="BK69" s="33"/>
      <c r="BM69" s="24">
        <f t="shared" si="1"/>
        <v>0</v>
      </c>
      <c r="BO69" s="24">
        <f t="shared" si="2"/>
        <v>0</v>
      </c>
      <c r="BP69" s="24">
        <f t="shared" si="4"/>
        <v>0</v>
      </c>
    </row>
    <row r="70" spans="1:68" s="2" customFormat="1" x14ac:dyDescent="0.25">
      <c r="A70" s="2" t="s">
        <v>120</v>
      </c>
      <c r="C70" s="2">
        <v>2</v>
      </c>
      <c r="D70" s="2">
        <v>1</v>
      </c>
      <c r="G70" s="2">
        <v>1</v>
      </c>
      <c r="H70" s="2">
        <v>1</v>
      </c>
      <c r="Z70" s="2">
        <v>1</v>
      </c>
      <c r="AF70" s="2">
        <v>1</v>
      </c>
      <c r="BI70" s="11">
        <f t="shared" si="3"/>
        <v>7</v>
      </c>
      <c r="BJ70" s="33">
        <f t="shared" si="11"/>
        <v>6</v>
      </c>
      <c r="BK70" s="33"/>
      <c r="BM70" s="24">
        <f t="shared" si="1"/>
        <v>0</v>
      </c>
      <c r="BN70" s="2">
        <v>1</v>
      </c>
      <c r="BO70" s="24">
        <f t="shared" si="2"/>
        <v>0.15037593984962405</v>
      </c>
      <c r="BP70" s="24">
        <f t="shared" si="4"/>
        <v>7.5187969924812026E-2</v>
      </c>
    </row>
    <row r="71" spans="1:68" s="2" customFormat="1" x14ac:dyDescent="0.25">
      <c r="A71" s="2" t="s">
        <v>100</v>
      </c>
      <c r="D71" s="2">
        <v>1</v>
      </c>
      <c r="E71" s="2">
        <v>1</v>
      </c>
      <c r="O71" s="2">
        <v>1</v>
      </c>
      <c r="U71" s="2">
        <v>1</v>
      </c>
      <c r="V71" s="2">
        <v>1</v>
      </c>
      <c r="W71" s="2">
        <v>1</v>
      </c>
      <c r="X71" s="2">
        <v>2</v>
      </c>
      <c r="AC71" s="2">
        <v>3</v>
      </c>
      <c r="AE71" s="2">
        <v>4</v>
      </c>
      <c r="AF71" s="2">
        <v>1</v>
      </c>
      <c r="AH71" s="2">
        <v>17</v>
      </c>
      <c r="BI71" s="11">
        <f t="shared" si="3"/>
        <v>33</v>
      </c>
      <c r="BJ71" s="33">
        <f t="shared" si="11"/>
        <v>11</v>
      </c>
      <c r="BK71" s="33"/>
      <c r="BM71" s="24">
        <f t="shared" si="1"/>
        <v>0</v>
      </c>
      <c r="BO71" s="24">
        <f t="shared" si="2"/>
        <v>0</v>
      </c>
      <c r="BP71" s="24">
        <f t="shared" si="4"/>
        <v>0</v>
      </c>
    </row>
    <row r="72" spans="1:68" s="2" customFormat="1" x14ac:dyDescent="0.25">
      <c r="A72" s="2" t="s">
        <v>70</v>
      </c>
      <c r="B72" s="2">
        <v>2</v>
      </c>
      <c r="C72" s="2">
        <v>2</v>
      </c>
      <c r="D72" s="2">
        <v>13</v>
      </c>
      <c r="E72" s="2">
        <v>16</v>
      </c>
      <c r="F72" s="2">
        <v>11</v>
      </c>
      <c r="G72" s="2">
        <v>4</v>
      </c>
      <c r="H72" s="2">
        <v>17</v>
      </c>
      <c r="I72" s="2">
        <v>13</v>
      </c>
      <c r="J72" s="2">
        <v>13</v>
      </c>
      <c r="L72" s="2">
        <v>5</v>
      </c>
      <c r="M72" s="2">
        <v>6</v>
      </c>
      <c r="N72" s="2">
        <v>10</v>
      </c>
      <c r="O72" s="2">
        <v>4</v>
      </c>
      <c r="P72" s="2">
        <v>3</v>
      </c>
      <c r="Q72" s="2">
        <v>1</v>
      </c>
      <c r="R72" s="2">
        <v>3</v>
      </c>
      <c r="S72" s="2">
        <v>6</v>
      </c>
      <c r="T72" s="2">
        <v>1</v>
      </c>
      <c r="U72" s="2">
        <v>4</v>
      </c>
      <c r="V72" s="2">
        <v>2</v>
      </c>
      <c r="W72" s="2">
        <v>3</v>
      </c>
      <c r="X72" s="2">
        <v>4</v>
      </c>
      <c r="Y72" s="2">
        <v>3</v>
      </c>
      <c r="AA72" s="2">
        <v>4</v>
      </c>
      <c r="AC72" s="2">
        <v>4</v>
      </c>
      <c r="AD72" s="2">
        <v>2</v>
      </c>
      <c r="AE72" s="2">
        <v>1</v>
      </c>
      <c r="AF72" s="2">
        <v>2</v>
      </c>
      <c r="BI72" s="11">
        <f t="shared" si="3"/>
        <v>159</v>
      </c>
      <c r="BJ72" s="33">
        <f t="shared" si="11"/>
        <v>28</v>
      </c>
      <c r="BK72" s="33"/>
      <c r="BL72" s="2">
        <v>23</v>
      </c>
      <c r="BM72" s="24">
        <f t="shared" si="1"/>
        <v>4.3151969981238274</v>
      </c>
      <c r="BN72" s="2">
        <v>17</v>
      </c>
      <c r="BO72" s="24">
        <f t="shared" si="2"/>
        <v>2.5563909774436091</v>
      </c>
      <c r="BP72" s="24">
        <f t="shared" si="4"/>
        <v>3.4357939877837183</v>
      </c>
    </row>
    <row r="73" spans="1:68" s="2" customFormat="1" x14ac:dyDescent="0.25">
      <c r="A73" s="2" t="s">
        <v>104</v>
      </c>
      <c r="I73" s="2">
        <v>1</v>
      </c>
      <c r="W73" s="2">
        <v>2</v>
      </c>
      <c r="BI73" s="11">
        <f t="shared" si="3"/>
        <v>3</v>
      </c>
      <c r="BJ73" s="33">
        <f t="shared" si="11"/>
        <v>2</v>
      </c>
      <c r="BK73" s="33"/>
      <c r="BM73" s="24">
        <f t="shared" si="1"/>
        <v>0</v>
      </c>
      <c r="BO73" s="24">
        <f t="shared" si="2"/>
        <v>0</v>
      </c>
      <c r="BP73" s="24">
        <f t="shared" si="4"/>
        <v>0</v>
      </c>
    </row>
    <row r="74" spans="1:68" s="2" customFormat="1" x14ac:dyDescent="0.25">
      <c r="A74" s="29" t="s">
        <v>180</v>
      </c>
      <c r="B74" s="29">
        <v>19</v>
      </c>
      <c r="C74" s="29">
        <v>45</v>
      </c>
      <c r="D74" s="29">
        <v>89</v>
      </c>
      <c r="E74" s="29">
        <v>157</v>
      </c>
      <c r="F74" s="29">
        <v>218</v>
      </c>
      <c r="G74" s="29">
        <v>94</v>
      </c>
      <c r="H74" s="29">
        <v>256</v>
      </c>
      <c r="I74" s="29">
        <v>220</v>
      </c>
      <c r="J74" s="29">
        <v>224</v>
      </c>
      <c r="K74" s="29"/>
      <c r="L74" s="29">
        <v>176</v>
      </c>
      <c r="M74" s="29">
        <v>137</v>
      </c>
      <c r="N74" s="29">
        <v>153</v>
      </c>
      <c r="O74" s="29">
        <v>232</v>
      </c>
      <c r="P74" s="29">
        <v>231</v>
      </c>
      <c r="Q74" s="29">
        <v>257</v>
      </c>
      <c r="R74" s="29">
        <v>221</v>
      </c>
      <c r="S74" s="29">
        <v>257</v>
      </c>
      <c r="T74" s="29">
        <v>251</v>
      </c>
      <c r="U74" s="29">
        <v>236</v>
      </c>
      <c r="V74" s="29">
        <v>225</v>
      </c>
      <c r="W74" s="29">
        <v>279</v>
      </c>
      <c r="X74" s="29">
        <v>205</v>
      </c>
      <c r="Y74" s="29">
        <v>235</v>
      </c>
      <c r="Z74" s="29">
        <v>225</v>
      </c>
      <c r="AA74" s="29">
        <v>230</v>
      </c>
      <c r="AB74" s="29">
        <v>20</v>
      </c>
      <c r="AC74" s="29">
        <v>250</v>
      </c>
      <c r="AD74" s="29">
        <v>162</v>
      </c>
      <c r="AE74" s="29">
        <v>223</v>
      </c>
      <c r="AF74" s="29">
        <v>200</v>
      </c>
      <c r="AG74" s="29">
        <v>133</v>
      </c>
      <c r="AH74" s="29">
        <v>60</v>
      </c>
      <c r="AI74" s="2">
        <v>1</v>
      </c>
      <c r="AJ74" s="2">
        <v>2</v>
      </c>
      <c r="AL74" s="2">
        <v>1</v>
      </c>
      <c r="AM74" s="2">
        <v>2</v>
      </c>
      <c r="AN74" s="2">
        <v>1</v>
      </c>
      <c r="AQ74" s="2">
        <v>1</v>
      </c>
      <c r="AS74" s="2">
        <v>1</v>
      </c>
      <c r="AX74" s="2">
        <v>2</v>
      </c>
      <c r="AY74" s="2">
        <v>1</v>
      </c>
      <c r="BB74" s="2">
        <v>2</v>
      </c>
      <c r="BC74" s="2">
        <v>1</v>
      </c>
      <c r="BD74" s="2">
        <v>6</v>
      </c>
      <c r="BE74" s="2">
        <v>3</v>
      </c>
      <c r="BI74" s="11">
        <f t="shared" si="3"/>
        <v>5944</v>
      </c>
      <c r="BJ74" s="33">
        <f>COUNTA(B74:BG74)</f>
        <v>45</v>
      </c>
      <c r="BK74" s="33"/>
      <c r="BL74" s="2">
        <v>210</v>
      </c>
      <c r="BM74" s="24">
        <f t="shared" si="1"/>
        <v>39.399624765478421</v>
      </c>
      <c r="BN74" s="2">
        <v>256</v>
      </c>
      <c r="BO74" s="24">
        <f t="shared" si="2"/>
        <v>38.496240601503757</v>
      </c>
      <c r="BP74" s="24">
        <f t="shared" si="4"/>
        <v>38.947932683491089</v>
      </c>
    </row>
    <row r="75" spans="1:68" s="2" customFormat="1" x14ac:dyDescent="0.25">
      <c r="A75" s="2" t="s">
        <v>103</v>
      </c>
      <c r="E75" s="2">
        <v>1</v>
      </c>
      <c r="V75" s="2">
        <v>1</v>
      </c>
      <c r="W75" s="2">
        <v>1</v>
      </c>
      <c r="Z75" s="2">
        <v>1</v>
      </c>
      <c r="AE75" s="2">
        <v>1</v>
      </c>
      <c r="BI75" s="11">
        <f t="shared" ref="BI75" si="12">SUM(B75:BH75)</f>
        <v>5</v>
      </c>
      <c r="BJ75" s="33">
        <f t="shared" ref="BJ75:BJ77" si="13">COUNTA(B75:BG75)</f>
        <v>5</v>
      </c>
      <c r="BK75" s="33"/>
      <c r="BM75" s="24">
        <f t="shared" si="1"/>
        <v>0</v>
      </c>
      <c r="BO75" s="24">
        <f t="shared" si="2"/>
        <v>0</v>
      </c>
      <c r="BP75" s="24">
        <f t="shared" ref="BP75:BP104" si="14">SUM((BO75+BM75)/2)</f>
        <v>0</v>
      </c>
    </row>
    <row r="76" spans="1:68" s="2" customFormat="1" x14ac:dyDescent="0.25">
      <c r="A76" s="2" t="s">
        <v>81</v>
      </c>
      <c r="C76" s="2">
        <v>1</v>
      </c>
      <c r="D76" s="2">
        <v>1</v>
      </c>
      <c r="F76" s="2">
        <v>3</v>
      </c>
      <c r="H76" s="2">
        <v>2</v>
      </c>
      <c r="J76" s="2">
        <v>2</v>
      </c>
      <c r="L76" s="2">
        <v>2</v>
      </c>
      <c r="M76" s="2">
        <v>5</v>
      </c>
      <c r="N76" s="2">
        <v>1</v>
      </c>
      <c r="O76" s="2">
        <v>8</v>
      </c>
      <c r="P76" s="2">
        <v>9</v>
      </c>
      <c r="Q76" s="2">
        <v>3</v>
      </c>
      <c r="R76" s="2">
        <v>1</v>
      </c>
      <c r="T76" s="2">
        <v>3</v>
      </c>
      <c r="V76" s="2">
        <v>2</v>
      </c>
      <c r="W76" s="2">
        <v>2</v>
      </c>
      <c r="X76" s="2">
        <v>1</v>
      </c>
      <c r="AD76" s="2">
        <v>2</v>
      </c>
      <c r="AE76" s="2">
        <v>1</v>
      </c>
      <c r="AG76" s="2">
        <v>4</v>
      </c>
      <c r="AN76" s="2">
        <v>1</v>
      </c>
      <c r="BI76" s="11">
        <f t="shared" ref="BI76:BI105" si="15">SUM(B76:BH76)</f>
        <v>54</v>
      </c>
      <c r="BJ76" s="33">
        <f t="shared" si="13"/>
        <v>20</v>
      </c>
      <c r="BK76" s="33"/>
      <c r="BL76" s="2">
        <v>3</v>
      </c>
      <c r="BM76" s="24">
        <f t="shared" si="1"/>
        <v>0.56285178236397748</v>
      </c>
      <c r="BN76" s="2">
        <v>2</v>
      </c>
      <c r="BO76" s="24">
        <f t="shared" si="2"/>
        <v>0.3007518796992481</v>
      </c>
      <c r="BP76" s="24">
        <f t="shared" si="14"/>
        <v>0.43180183103161279</v>
      </c>
    </row>
    <row r="77" spans="1:68" s="2" customFormat="1" x14ac:dyDescent="0.25">
      <c r="A77" s="2" t="s">
        <v>98</v>
      </c>
      <c r="E77" s="2">
        <v>1</v>
      </c>
      <c r="J77" s="2">
        <v>1</v>
      </c>
      <c r="N77" s="2">
        <v>4</v>
      </c>
      <c r="O77" s="2">
        <v>1</v>
      </c>
      <c r="P77" s="2">
        <v>3</v>
      </c>
      <c r="S77" s="2">
        <v>1</v>
      </c>
      <c r="T77" s="2">
        <v>1</v>
      </c>
      <c r="U77" s="2">
        <v>1</v>
      </c>
      <c r="X77" s="2">
        <v>1</v>
      </c>
      <c r="Y77" s="2">
        <v>1</v>
      </c>
      <c r="BI77" s="11">
        <f t="shared" si="15"/>
        <v>15</v>
      </c>
      <c r="BJ77" s="33">
        <f t="shared" si="13"/>
        <v>10</v>
      </c>
      <c r="BK77" s="33"/>
      <c r="BM77" s="24">
        <f t="shared" si="1"/>
        <v>0</v>
      </c>
      <c r="BO77" s="24">
        <f t="shared" si="2"/>
        <v>0</v>
      </c>
      <c r="BP77" s="24">
        <f t="shared" si="14"/>
        <v>0</v>
      </c>
    </row>
    <row r="78" spans="1:68" s="2" customFormat="1" x14ac:dyDescent="0.25">
      <c r="A78" s="2" t="s">
        <v>85</v>
      </c>
      <c r="C78" s="2">
        <v>1</v>
      </c>
      <c r="H78" s="2">
        <v>1</v>
      </c>
      <c r="L78" s="2">
        <v>1</v>
      </c>
      <c r="M78" s="2">
        <v>1</v>
      </c>
      <c r="N78" s="2">
        <v>4</v>
      </c>
      <c r="R78" s="2">
        <v>4</v>
      </c>
      <c r="S78" s="2">
        <v>2</v>
      </c>
      <c r="T78" s="2">
        <v>1</v>
      </c>
      <c r="U78" s="2">
        <v>3</v>
      </c>
      <c r="AF78" s="2">
        <v>1</v>
      </c>
      <c r="AH78" s="2">
        <v>5</v>
      </c>
      <c r="AK78" s="2">
        <v>1</v>
      </c>
      <c r="AM78" s="2">
        <v>60</v>
      </c>
      <c r="BI78" s="11">
        <f t="shared" si="15"/>
        <v>85</v>
      </c>
      <c r="BJ78" s="33">
        <f>COUNTA(B78:BG78)</f>
        <v>13</v>
      </c>
      <c r="BK78" s="33"/>
      <c r="BM78" s="24">
        <f t="shared" ref="BM78:BM103" si="16">SUM(BL78*100/533)</f>
        <v>0</v>
      </c>
      <c r="BN78" s="2">
        <v>1</v>
      </c>
      <c r="BO78" s="24">
        <f t="shared" ref="BO78:BO103" si="17">SUM(BN78*100/665)</f>
        <v>0.15037593984962405</v>
      </c>
      <c r="BP78" s="24">
        <f t="shared" si="14"/>
        <v>7.5187969924812026E-2</v>
      </c>
    </row>
    <row r="79" spans="1:68" s="2" customFormat="1" x14ac:dyDescent="0.25">
      <c r="A79" s="2" t="s">
        <v>206</v>
      </c>
      <c r="N79" s="2">
        <v>1</v>
      </c>
      <c r="R79" s="2">
        <v>1</v>
      </c>
      <c r="BI79" s="11">
        <f t="shared" si="15"/>
        <v>2</v>
      </c>
      <c r="BJ79" s="33">
        <f>COUNTA(B79:BG79)</f>
        <v>2</v>
      </c>
      <c r="BK79" s="33"/>
      <c r="BM79" s="24"/>
      <c r="BO79" s="24"/>
      <c r="BP79" s="24"/>
    </row>
    <row r="80" spans="1:68" s="2" customFormat="1" x14ac:dyDescent="0.25">
      <c r="A80" s="31" t="s">
        <v>119</v>
      </c>
      <c r="Z80" s="2">
        <v>1</v>
      </c>
      <c r="AG80" s="2">
        <v>1</v>
      </c>
      <c r="BI80" s="11">
        <f t="shared" si="15"/>
        <v>2</v>
      </c>
      <c r="BJ80" s="33">
        <f t="shared" ref="BJ80:BJ83" si="18">COUNTA(B80:BG80)</f>
        <v>2</v>
      </c>
      <c r="BK80" s="33"/>
      <c r="BM80" s="24">
        <f t="shared" si="16"/>
        <v>0</v>
      </c>
      <c r="BO80" s="24">
        <f t="shared" si="17"/>
        <v>0</v>
      </c>
      <c r="BP80" s="24">
        <f t="shared" si="14"/>
        <v>0</v>
      </c>
    </row>
    <row r="81" spans="1:68" s="2" customFormat="1" x14ac:dyDescent="0.25">
      <c r="A81" s="2" t="s">
        <v>97</v>
      </c>
      <c r="D81" s="2">
        <v>1</v>
      </c>
      <c r="E81" s="2">
        <v>4</v>
      </c>
      <c r="F81" s="2">
        <v>3</v>
      </c>
      <c r="G81" s="2">
        <v>1</v>
      </c>
      <c r="H81" s="2">
        <v>4</v>
      </c>
      <c r="I81" s="2">
        <v>2</v>
      </c>
      <c r="J81" s="2">
        <v>4</v>
      </c>
      <c r="M81" s="2">
        <v>2</v>
      </c>
      <c r="N81" s="2">
        <v>4</v>
      </c>
      <c r="O81" s="2">
        <v>2</v>
      </c>
      <c r="P81" s="2">
        <v>5</v>
      </c>
      <c r="U81" s="2">
        <v>1</v>
      </c>
      <c r="W81" s="2">
        <v>1</v>
      </c>
      <c r="X81" s="2">
        <v>2</v>
      </c>
      <c r="Y81" s="2">
        <v>1</v>
      </c>
      <c r="Z81" s="2">
        <v>1</v>
      </c>
      <c r="AA81" s="2">
        <v>1</v>
      </c>
      <c r="AD81" s="2">
        <v>7</v>
      </c>
      <c r="AE81" s="2">
        <v>6</v>
      </c>
      <c r="AG81" s="2">
        <v>11</v>
      </c>
      <c r="AK81" s="2">
        <v>1</v>
      </c>
      <c r="BI81" s="11">
        <f t="shared" si="15"/>
        <v>64</v>
      </c>
      <c r="BJ81" s="33">
        <f t="shared" si="18"/>
        <v>21</v>
      </c>
      <c r="BK81" s="33"/>
      <c r="BL81" s="2">
        <v>4</v>
      </c>
      <c r="BM81" s="24">
        <f t="shared" si="16"/>
        <v>0.75046904315196994</v>
      </c>
      <c r="BN81" s="2">
        <v>4</v>
      </c>
      <c r="BO81" s="24">
        <f t="shared" si="17"/>
        <v>0.60150375939849621</v>
      </c>
      <c r="BP81" s="24">
        <f t="shared" si="14"/>
        <v>0.67598640127523302</v>
      </c>
    </row>
    <row r="82" spans="1:68" s="2" customFormat="1" x14ac:dyDescent="0.25">
      <c r="A82" s="31" t="s">
        <v>156</v>
      </c>
      <c r="E82" s="2">
        <v>1</v>
      </c>
      <c r="H82" s="2">
        <v>1</v>
      </c>
      <c r="M82" s="2">
        <v>1</v>
      </c>
      <c r="BI82" s="11">
        <f t="shared" si="15"/>
        <v>3</v>
      </c>
      <c r="BJ82" s="33">
        <f t="shared" si="18"/>
        <v>3</v>
      </c>
      <c r="BK82" s="33"/>
      <c r="BM82" s="24">
        <f t="shared" si="16"/>
        <v>0</v>
      </c>
      <c r="BN82" s="2">
        <v>1</v>
      </c>
      <c r="BO82" s="24">
        <f t="shared" si="17"/>
        <v>0.15037593984962405</v>
      </c>
      <c r="BP82" s="24">
        <f t="shared" si="14"/>
        <v>7.5187969924812026E-2</v>
      </c>
    </row>
    <row r="83" spans="1:68" s="2" customFormat="1" x14ac:dyDescent="0.25">
      <c r="A83" s="2" t="s">
        <v>63</v>
      </c>
      <c r="B83" s="2">
        <v>2</v>
      </c>
      <c r="C83" s="2">
        <v>7</v>
      </c>
      <c r="D83" s="2">
        <v>16</v>
      </c>
      <c r="E83" s="2">
        <v>29</v>
      </c>
      <c r="F83" s="2">
        <v>22</v>
      </c>
      <c r="G83" s="2">
        <v>29</v>
      </c>
      <c r="H83" s="2">
        <v>71</v>
      </c>
      <c r="I83" s="2">
        <v>42</v>
      </c>
      <c r="J83" s="2">
        <v>33</v>
      </c>
      <c r="L83" s="2">
        <v>26</v>
      </c>
      <c r="M83" s="2">
        <v>39</v>
      </c>
      <c r="N83" s="2">
        <v>32</v>
      </c>
      <c r="O83" s="2">
        <v>22</v>
      </c>
      <c r="P83" s="2">
        <v>17</v>
      </c>
      <c r="Q83" s="2">
        <v>4</v>
      </c>
      <c r="R83" s="2">
        <v>5</v>
      </c>
      <c r="S83" s="2">
        <v>12</v>
      </c>
      <c r="T83" s="2">
        <v>12</v>
      </c>
      <c r="U83" s="2">
        <v>8</v>
      </c>
      <c r="V83" s="2">
        <v>8</v>
      </c>
      <c r="W83" s="2">
        <v>12</v>
      </c>
      <c r="X83" s="2">
        <v>11</v>
      </c>
      <c r="Y83" s="2">
        <v>12</v>
      </c>
      <c r="Z83" s="2">
        <v>11</v>
      </c>
      <c r="AA83" s="2">
        <v>17</v>
      </c>
      <c r="AB83" s="2">
        <v>3</v>
      </c>
      <c r="AC83" s="2">
        <v>6</v>
      </c>
      <c r="AD83" s="2">
        <v>7</v>
      </c>
      <c r="AE83" s="2">
        <v>13</v>
      </c>
      <c r="AF83" s="2">
        <v>2</v>
      </c>
      <c r="AG83" s="2">
        <v>3</v>
      </c>
      <c r="AH83" s="2">
        <v>10</v>
      </c>
      <c r="AI83" s="2">
        <v>5</v>
      </c>
      <c r="AJ83" s="2">
        <v>7</v>
      </c>
      <c r="AK83" s="2">
        <v>7</v>
      </c>
      <c r="AL83" s="2">
        <v>11</v>
      </c>
      <c r="AM83" s="2">
        <v>15</v>
      </c>
      <c r="AN83" s="2">
        <v>10</v>
      </c>
      <c r="AO83" s="2">
        <v>14</v>
      </c>
      <c r="AQ83" s="2">
        <v>15</v>
      </c>
      <c r="AR83" s="2">
        <v>28</v>
      </c>
      <c r="AS83" s="2">
        <v>13</v>
      </c>
      <c r="AT83" s="2">
        <v>12</v>
      </c>
      <c r="AU83" s="2">
        <v>27</v>
      </c>
      <c r="AV83" s="2">
        <v>19</v>
      </c>
      <c r="AW83" s="2">
        <v>28</v>
      </c>
      <c r="AX83" s="2">
        <v>21</v>
      </c>
      <c r="AY83" s="2">
        <v>17</v>
      </c>
      <c r="BA83" s="2">
        <v>20</v>
      </c>
      <c r="BB83" s="2">
        <v>23</v>
      </c>
      <c r="BC83" s="2">
        <v>16</v>
      </c>
      <c r="BD83" s="2">
        <v>19</v>
      </c>
      <c r="BE83" s="2">
        <v>11</v>
      </c>
      <c r="BF83" s="2">
        <v>14</v>
      </c>
      <c r="BG83" s="2">
        <v>5</v>
      </c>
      <c r="BI83" s="11">
        <f t="shared" si="15"/>
        <v>900</v>
      </c>
      <c r="BJ83" s="33">
        <f t="shared" si="18"/>
        <v>55</v>
      </c>
      <c r="BK83" s="33"/>
      <c r="BL83" s="2">
        <v>50</v>
      </c>
      <c r="BM83" s="24">
        <f t="shared" si="16"/>
        <v>9.3808630393996246</v>
      </c>
      <c r="BN83" s="2">
        <v>71</v>
      </c>
      <c r="BO83" s="24">
        <f t="shared" si="17"/>
        <v>10.676691729323307</v>
      </c>
      <c r="BP83" s="24">
        <f t="shared" si="14"/>
        <v>10.028777384361465</v>
      </c>
    </row>
    <row r="84" spans="1:68" s="2" customFormat="1" x14ac:dyDescent="0.25">
      <c r="A84" s="2" t="s">
        <v>113</v>
      </c>
      <c r="J84" s="2">
        <v>2</v>
      </c>
      <c r="U84" s="2">
        <v>1</v>
      </c>
      <c r="AA84" s="2">
        <v>1</v>
      </c>
      <c r="AG84" s="2">
        <v>6</v>
      </c>
      <c r="AI84" s="2">
        <v>4</v>
      </c>
      <c r="AS84" s="2">
        <v>7</v>
      </c>
      <c r="AT84" s="2">
        <v>4</v>
      </c>
      <c r="AU84" s="2">
        <v>4</v>
      </c>
      <c r="AV84" s="2">
        <v>1</v>
      </c>
      <c r="BB84" s="2">
        <v>3</v>
      </c>
      <c r="BC84" s="2">
        <v>5</v>
      </c>
      <c r="BD84" s="2">
        <v>3</v>
      </c>
      <c r="BE84" s="2">
        <v>8</v>
      </c>
      <c r="BI84" s="11">
        <f t="shared" si="15"/>
        <v>49</v>
      </c>
      <c r="BJ84" s="33">
        <f>COUNTA(B84:BG84)</f>
        <v>13</v>
      </c>
      <c r="BK84" s="33"/>
      <c r="BM84" s="24">
        <f t="shared" si="16"/>
        <v>0</v>
      </c>
      <c r="BO84" s="24">
        <f t="shared" si="17"/>
        <v>0</v>
      </c>
      <c r="BP84" s="24">
        <f t="shared" si="14"/>
        <v>0</v>
      </c>
    </row>
    <row r="85" spans="1:68" s="2" customFormat="1" x14ac:dyDescent="0.25">
      <c r="A85" s="2" t="s">
        <v>87</v>
      </c>
      <c r="C85" s="2">
        <v>1</v>
      </c>
      <c r="D85" s="2">
        <v>2</v>
      </c>
      <c r="E85" s="2">
        <v>1</v>
      </c>
      <c r="F85" s="2">
        <v>5</v>
      </c>
      <c r="G85" s="2">
        <v>1</v>
      </c>
      <c r="H85" s="2">
        <v>9</v>
      </c>
      <c r="I85" s="2">
        <v>2</v>
      </c>
      <c r="J85" s="2">
        <v>7</v>
      </c>
      <c r="M85" s="2">
        <v>6</v>
      </c>
      <c r="N85" s="2">
        <v>4</v>
      </c>
      <c r="O85" s="2">
        <v>3</v>
      </c>
      <c r="P85" s="2">
        <v>13</v>
      </c>
      <c r="Q85" s="2">
        <v>11</v>
      </c>
      <c r="R85" s="2">
        <v>25</v>
      </c>
      <c r="S85" s="2">
        <v>6</v>
      </c>
      <c r="T85" s="2">
        <v>17</v>
      </c>
      <c r="U85" s="2">
        <v>9</v>
      </c>
      <c r="V85" s="2">
        <v>8</v>
      </c>
      <c r="W85" s="2">
        <v>11</v>
      </c>
      <c r="X85" s="2">
        <v>1</v>
      </c>
      <c r="Y85" s="2">
        <v>14</v>
      </c>
      <c r="Z85" s="2">
        <v>6</v>
      </c>
      <c r="AA85" s="2">
        <v>10</v>
      </c>
      <c r="AC85" s="2">
        <v>1</v>
      </c>
      <c r="AD85" s="2">
        <v>7</v>
      </c>
      <c r="AE85" s="2">
        <v>3</v>
      </c>
      <c r="AF85" s="2">
        <v>6</v>
      </c>
      <c r="AG85" s="2">
        <v>49</v>
      </c>
      <c r="AH85" s="2">
        <v>64</v>
      </c>
      <c r="AI85" s="2">
        <v>2</v>
      </c>
      <c r="AW85" s="2">
        <v>1</v>
      </c>
      <c r="BI85" s="11">
        <f t="shared" si="15"/>
        <v>305</v>
      </c>
      <c r="BJ85" s="33">
        <f t="shared" ref="BJ85:BJ87" si="19">COUNTA(B85:BG85)</f>
        <v>31</v>
      </c>
      <c r="BK85" s="33"/>
      <c r="BL85" s="2">
        <v>7</v>
      </c>
      <c r="BM85" s="24">
        <f t="shared" si="16"/>
        <v>1.3133208255159474</v>
      </c>
      <c r="BN85" s="2">
        <v>9</v>
      </c>
      <c r="BO85" s="24">
        <f t="shared" si="17"/>
        <v>1.3533834586466165</v>
      </c>
      <c r="BP85" s="24">
        <f t="shared" si="14"/>
        <v>1.3333521420812819</v>
      </c>
    </row>
    <row r="86" spans="1:68" s="2" customFormat="1" x14ac:dyDescent="0.25">
      <c r="A86" s="13" t="s">
        <v>135</v>
      </c>
      <c r="C86" s="2">
        <v>1</v>
      </c>
      <c r="D86" s="2">
        <v>4</v>
      </c>
      <c r="E86" s="2">
        <v>4</v>
      </c>
      <c r="F86" s="2">
        <v>12</v>
      </c>
      <c r="G86" s="2">
        <v>9</v>
      </c>
      <c r="H86" s="2">
        <v>16</v>
      </c>
      <c r="I86" s="2">
        <v>18</v>
      </c>
      <c r="J86" s="2">
        <v>12</v>
      </c>
      <c r="M86" s="2">
        <v>10</v>
      </c>
      <c r="N86" s="2">
        <v>8</v>
      </c>
      <c r="O86" s="2">
        <v>7</v>
      </c>
      <c r="P86" s="2">
        <v>30</v>
      </c>
      <c r="R86" s="2">
        <v>48</v>
      </c>
      <c r="S86" s="2">
        <v>25</v>
      </c>
      <c r="T86" s="2">
        <v>28</v>
      </c>
      <c r="U86" s="2">
        <v>38</v>
      </c>
      <c r="V86" s="2">
        <v>23</v>
      </c>
      <c r="W86" s="2">
        <v>10</v>
      </c>
      <c r="X86" s="2">
        <v>18</v>
      </c>
      <c r="Y86" s="2">
        <v>68</v>
      </c>
      <c r="Z86" s="2">
        <v>74</v>
      </c>
      <c r="AA86" s="2">
        <v>30</v>
      </c>
      <c r="AB86" s="2">
        <v>3</v>
      </c>
      <c r="AC86" s="2">
        <v>60</v>
      </c>
      <c r="AD86" s="2">
        <v>136</v>
      </c>
      <c r="AE86" s="2">
        <v>103</v>
      </c>
      <c r="AF86" s="2">
        <v>40</v>
      </c>
      <c r="AG86" s="28">
        <v>45</v>
      </c>
      <c r="AH86" s="2">
        <v>9</v>
      </c>
      <c r="AI86" s="2">
        <v>17</v>
      </c>
      <c r="AJ86" s="2">
        <v>20</v>
      </c>
      <c r="AK86" s="2">
        <v>14</v>
      </c>
      <c r="AL86" s="2">
        <v>6</v>
      </c>
      <c r="AN86" s="2">
        <v>8</v>
      </c>
      <c r="AO86" s="2">
        <v>6</v>
      </c>
      <c r="AQ86" s="2">
        <v>5</v>
      </c>
      <c r="AR86" s="2">
        <v>17</v>
      </c>
      <c r="AV86" s="2">
        <v>2</v>
      </c>
      <c r="AY86" s="2">
        <v>1</v>
      </c>
      <c r="BI86" s="11">
        <f t="shared" si="15"/>
        <v>985</v>
      </c>
      <c r="BJ86" s="33">
        <f t="shared" si="19"/>
        <v>39</v>
      </c>
      <c r="BK86" s="33"/>
      <c r="BL86" s="2">
        <v>7</v>
      </c>
      <c r="BM86" s="24">
        <f t="shared" si="16"/>
        <v>1.3133208255159474</v>
      </c>
      <c r="BN86" s="2">
        <v>16</v>
      </c>
      <c r="BO86" s="24">
        <f t="shared" si="17"/>
        <v>2.4060150375939848</v>
      </c>
      <c r="BP86" s="24">
        <f t="shared" si="14"/>
        <v>1.859667931554966</v>
      </c>
    </row>
    <row r="87" spans="1:68" s="2" customFormat="1" x14ac:dyDescent="0.25">
      <c r="A87" s="2" t="s">
        <v>108</v>
      </c>
      <c r="H87" s="2">
        <v>1</v>
      </c>
      <c r="R87" s="2">
        <v>2</v>
      </c>
      <c r="S87" s="2">
        <v>1</v>
      </c>
      <c r="AC87" s="2">
        <v>1</v>
      </c>
      <c r="AD87" s="2">
        <v>2</v>
      </c>
      <c r="AE87" s="2">
        <v>3</v>
      </c>
      <c r="AH87" s="2">
        <v>1</v>
      </c>
      <c r="BI87" s="11">
        <f t="shared" si="15"/>
        <v>11</v>
      </c>
      <c r="BJ87" s="33">
        <f t="shared" si="19"/>
        <v>7</v>
      </c>
      <c r="BK87" s="33"/>
      <c r="BM87" s="24">
        <f t="shared" si="16"/>
        <v>0</v>
      </c>
      <c r="BN87" s="2">
        <v>1</v>
      </c>
      <c r="BO87" s="24">
        <f t="shared" si="17"/>
        <v>0.15037593984962405</v>
      </c>
      <c r="BP87" s="24">
        <f t="shared" si="14"/>
        <v>7.5187969924812026E-2</v>
      </c>
    </row>
    <row r="88" spans="1:68" s="2" customFormat="1" x14ac:dyDescent="0.25">
      <c r="A88" s="2" t="s">
        <v>134</v>
      </c>
      <c r="R88" s="2">
        <v>1</v>
      </c>
      <c r="V88" s="2">
        <v>1</v>
      </c>
      <c r="Z88" s="2">
        <v>2</v>
      </c>
      <c r="AD88" s="2">
        <v>2</v>
      </c>
      <c r="BI88" s="11">
        <f t="shared" si="15"/>
        <v>6</v>
      </c>
      <c r="BJ88" s="33">
        <f>COUNTA(B88:BG88)</f>
        <v>4</v>
      </c>
      <c r="BK88" s="33"/>
      <c r="BM88" s="24">
        <f t="shared" si="16"/>
        <v>0</v>
      </c>
      <c r="BO88" s="24">
        <f t="shared" si="17"/>
        <v>0</v>
      </c>
      <c r="BP88" s="24">
        <f t="shared" si="14"/>
        <v>0</v>
      </c>
    </row>
    <row r="89" spans="1:68" s="2" customFormat="1" x14ac:dyDescent="0.25">
      <c r="A89" s="31" t="s">
        <v>73</v>
      </c>
      <c r="B89" s="2">
        <v>1</v>
      </c>
      <c r="G89" s="2">
        <v>2</v>
      </c>
      <c r="H89" s="2">
        <v>2</v>
      </c>
      <c r="I89" s="2">
        <v>1</v>
      </c>
      <c r="L89" s="2">
        <v>2</v>
      </c>
      <c r="M89" s="2">
        <v>7</v>
      </c>
      <c r="N89" s="2">
        <v>5</v>
      </c>
      <c r="O89" s="2">
        <v>3</v>
      </c>
      <c r="T89" s="2">
        <v>1</v>
      </c>
      <c r="U89" s="2">
        <v>3</v>
      </c>
      <c r="V89" s="2">
        <v>1</v>
      </c>
      <c r="X89" s="2">
        <v>4</v>
      </c>
      <c r="Y89" s="2">
        <v>7</v>
      </c>
      <c r="Z89" s="2">
        <v>2</v>
      </c>
      <c r="AA89" s="2">
        <v>1</v>
      </c>
      <c r="AC89" s="2">
        <v>2</v>
      </c>
      <c r="BI89" s="11">
        <f t="shared" si="15"/>
        <v>44</v>
      </c>
      <c r="BJ89" s="33">
        <f t="shared" ref="BJ89:BJ94" si="20">COUNTA(B89:BG89)</f>
        <v>16</v>
      </c>
      <c r="BK89" s="33"/>
      <c r="BL89" s="2">
        <v>2</v>
      </c>
      <c r="BM89" s="24">
        <f t="shared" si="16"/>
        <v>0.37523452157598497</v>
      </c>
      <c r="BN89" s="2">
        <v>2</v>
      </c>
      <c r="BO89" s="24">
        <f t="shared" si="17"/>
        <v>0.3007518796992481</v>
      </c>
      <c r="BP89" s="24">
        <f t="shared" si="14"/>
        <v>0.33799320063761651</v>
      </c>
    </row>
    <row r="90" spans="1:68" s="2" customFormat="1" x14ac:dyDescent="0.25">
      <c r="A90" s="2" t="s">
        <v>101</v>
      </c>
      <c r="B90" s="2">
        <v>1</v>
      </c>
      <c r="C90" s="2">
        <v>17</v>
      </c>
      <c r="D90" s="2">
        <v>36</v>
      </c>
      <c r="E90" s="2">
        <v>51</v>
      </c>
      <c r="F90" s="2">
        <v>66</v>
      </c>
      <c r="G90" s="2">
        <v>33</v>
      </c>
      <c r="H90" s="2">
        <v>42</v>
      </c>
      <c r="I90" s="2">
        <v>52</v>
      </c>
      <c r="J90" s="2">
        <v>52</v>
      </c>
      <c r="L90" s="2">
        <v>28</v>
      </c>
      <c r="M90" s="2">
        <v>33</v>
      </c>
      <c r="N90" s="2">
        <v>29</v>
      </c>
      <c r="O90" s="2">
        <v>24</v>
      </c>
      <c r="P90" s="2">
        <v>19</v>
      </c>
      <c r="Q90" s="2">
        <v>19</v>
      </c>
      <c r="R90" s="2">
        <v>37</v>
      </c>
      <c r="S90" s="2">
        <v>24</v>
      </c>
      <c r="T90" s="2">
        <v>27</v>
      </c>
      <c r="U90" s="2">
        <v>27</v>
      </c>
      <c r="V90" s="2">
        <v>24</v>
      </c>
      <c r="W90" s="2">
        <v>29</v>
      </c>
      <c r="X90" s="2">
        <v>31</v>
      </c>
      <c r="Y90" s="2">
        <v>30</v>
      </c>
      <c r="Z90" s="2">
        <v>13</v>
      </c>
      <c r="AA90" s="2">
        <v>21</v>
      </c>
      <c r="AB90" s="2">
        <v>4</v>
      </c>
      <c r="AC90" s="2">
        <v>22</v>
      </c>
      <c r="AD90" s="2">
        <v>13</v>
      </c>
      <c r="AE90" s="2">
        <v>20</v>
      </c>
      <c r="AF90" s="2">
        <v>11</v>
      </c>
      <c r="AG90" s="2">
        <v>18</v>
      </c>
      <c r="AH90" s="2">
        <v>20</v>
      </c>
      <c r="AI90" s="2">
        <v>67</v>
      </c>
      <c r="AJ90" s="2">
        <v>58</v>
      </c>
      <c r="AK90" s="2">
        <v>65</v>
      </c>
      <c r="AL90" s="2">
        <v>73</v>
      </c>
      <c r="AN90" s="2">
        <v>74</v>
      </c>
      <c r="AO90" s="2">
        <v>58</v>
      </c>
      <c r="AQ90" s="2">
        <v>76</v>
      </c>
      <c r="AR90" s="2">
        <v>79</v>
      </c>
      <c r="AS90" s="2">
        <v>65</v>
      </c>
      <c r="AT90" s="2">
        <v>70</v>
      </c>
      <c r="AU90" s="2">
        <v>72</v>
      </c>
      <c r="AV90" s="2">
        <v>74</v>
      </c>
      <c r="AW90" s="2">
        <v>72</v>
      </c>
      <c r="AX90" s="2">
        <v>72</v>
      </c>
      <c r="AY90" s="2">
        <v>87</v>
      </c>
      <c r="BA90" s="2">
        <v>74</v>
      </c>
      <c r="BB90" s="2">
        <v>96</v>
      </c>
      <c r="BC90" s="2">
        <v>61</v>
      </c>
      <c r="BD90" s="2">
        <v>72</v>
      </c>
      <c r="BE90" s="2">
        <v>63</v>
      </c>
      <c r="BF90" s="2">
        <v>38</v>
      </c>
      <c r="BG90" s="2">
        <v>68</v>
      </c>
      <c r="BI90" s="11">
        <f t="shared" si="15"/>
        <v>2407</v>
      </c>
      <c r="BJ90" s="33">
        <f t="shared" si="20"/>
        <v>54</v>
      </c>
      <c r="BK90" s="33"/>
      <c r="BL90" s="2">
        <v>59</v>
      </c>
      <c r="BM90" s="24">
        <f t="shared" si="16"/>
        <v>11.069418386491558</v>
      </c>
      <c r="BN90" s="2">
        <v>42</v>
      </c>
      <c r="BO90" s="24">
        <f t="shared" si="17"/>
        <v>6.3157894736842106</v>
      </c>
      <c r="BP90" s="24">
        <f t="shared" si="14"/>
        <v>8.6926039300878841</v>
      </c>
    </row>
    <row r="91" spans="1:68" s="2" customFormat="1" x14ac:dyDescent="0.25">
      <c r="A91" s="2" t="s">
        <v>102</v>
      </c>
      <c r="B91" s="2">
        <v>5</v>
      </c>
      <c r="BI91" s="11">
        <f t="shared" si="15"/>
        <v>5</v>
      </c>
      <c r="BJ91" s="33">
        <f t="shared" si="20"/>
        <v>1</v>
      </c>
      <c r="BK91" s="33"/>
      <c r="BM91" s="24">
        <f t="shared" si="16"/>
        <v>0</v>
      </c>
      <c r="BO91" s="24">
        <f t="shared" si="17"/>
        <v>0</v>
      </c>
      <c r="BP91" s="24">
        <f t="shared" si="14"/>
        <v>0</v>
      </c>
    </row>
    <row r="92" spans="1:68" s="2" customFormat="1" x14ac:dyDescent="0.25">
      <c r="A92" s="2" t="s">
        <v>140</v>
      </c>
      <c r="D92" s="2">
        <v>1</v>
      </c>
      <c r="H92" s="2">
        <v>1</v>
      </c>
      <c r="R92" s="2">
        <v>1</v>
      </c>
      <c r="V92" s="2">
        <v>1</v>
      </c>
      <c r="BI92" s="11">
        <f t="shared" si="15"/>
        <v>4</v>
      </c>
      <c r="BJ92" s="33">
        <f t="shared" si="20"/>
        <v>4</v>
      </c>
      <c r="BK92" s="33"/>
      <c r="BM92" s="24">
        <f t="shared" si="16"/>
        <v>0</v>
      </c>
      <c r="BN92" s="2">
        <v>1</v>
      </c>
      <c r="BO92" s="24">
        <f t="shared" si="17"/>
        <v>0.15037593984962405</v>
      </c>
      <c r="BP92" s="24">
        <f t="shared" si="14"/>
        <v>7.5187969924812026E-2</v>
      </c>
    </row>
    <row r="93" spans="1:68" s="2" customFormat="1" x14ac:dyDescent="0.25">
      <c r="A93" s="2" t="s">
        <v>139</v>
      </c>
      <c r="B93" s="2">
        <v>1</v>
      </c>
      <c r="M93" s="2">
        <v>1</v>
      </c>
      <c r="S93" s="2">
        <v>1</v>
      </c>
      <c r="U93" s="2">
        <v>1</v>
      </c>
      <c r="Z93" s="2">
        <v>1</v>
      </c>
      <c r="AM93" s="2">
        <v>1</v>
      </c>
      <c r="AX93" s="2">
        <v>1</v>
      </c>
      <c r="BA93" s="2">
        <v>1</v>
      </c>
      <c r="BI93" s="11">
        <f t="shared" si="15"/>
        <v>8</v>
      </c>
      <c r="BJ93" s="33">
        <f t="shared" si="20"/>
        <v>8</v>
      </c>
      <c r="BK93" s="33"/>
      <c r="BM93" s="24">
        <f t="shared" si="16"/>
        <v>0</v>
      </c>
      <c r="BO93" s="24">
        <f t="shared" si="17"/>
        <v>0</v>
      </c>
      <c r="BP93" s="24">
        <f t="shared" si="14"/>
        <v>0</v>
      </c>
    </row>
    <row r="94" spans="1:68" s="2" customFormat="1" x14ac:dyDescent="0.25">
      <c r="A94" s="44" t="s">
        <v>178</v>
      </c>
      <c r="G94" s="2">
        <v>1</v>
      </c>
      <c r="M94" s="2">
        <v>1</v>
      </c>
      <c r="V94" s="2">
        <v>1</v>
      </c>
      <c r="AI94" s="31">
        <v>6</v>
      </c>
      <c r="AJ94" s="31">
        <v>3</v>
      </c>
      <c r="AK94" s="31">
        <v>2</v>
      </c>
      <c r="AL94" s="31">
        <v>5</v>
      </c>
      <c r="AM94" s="31">
        <v>4</v>
      </c>
      <c r="AN94" s="31">
        <v>2</v>
      </c>
      <c r="AO94" s="31">
        <v>4</v>
      </c>
      <c r="AP94" s="31"/>
      <c r="AQ94" s="31">
        <v>1</v>
      </c>
      <c r="AR94" s="31">
        <v>6</v>
      </c>
      <c r="AS94" s="31">
        <v>5</v>
      </c>
      <c r="AT94" s="31">
        <v>5</v>
      </c>
      <c r="AU94" s="31"/>
      <c r="AV94" s="31">
        <v>1</v>
      </c>
      <c r="AW94" s="31">
        <v>4</v>
      </c>
      <c r="AX94" s="31">
        <v>7</v>
      </c>
      <c r="AY94" s="31">
        <v>4</v>
      </c>
      <c r="AZ94" s="31"/>
      <c r="BA94" s="31">
        <v>7</v>
      </c>
      <c r="BB94" s="31">
        <v>8</v>
      </c>
      <c r="BC94" s="31">
        <v>1</v>
      </c>
      <c r="BD94" s="31">
        <v>9</v>
      </c>
      <c r="BE94" s="31">
        <v>30</v>
      </c>
      <c r="BF94" s="31">
        <v>15</v>
      </c>
      <c r="BG94" s="31">
        <v>13</v>
      </c>
      <c r="BH94" s="31"/>
      <c r="BI94" s="11">
        <f t="shared" si="15"/>
        <v>145</v>
      </c>
      <c r="BJ94" s="33">
        <f t="shared" si="20"/>
        <v>25</v>
      </c>
      <c r="BK94" s="33"/>
      <c r="BM94" s="24">
        <f t="shared" si="16"/>
        <v>0</v>
      </c>
      <c r="BO94" s="24">
        <f t="shared" si="17"/>
        <v>0</v>
      </c>
      <c r="BP94" s="24">
        <f t="shared" si="14"/>
        <v>0</v>
      </c>
    </row>
    <row r="95" spans="1:68" s="2" customFormat="1" x14ac:dyDescent="0.25">
      <c r="A95" s="29" t="s">
        <v>179</v>
      </c>
      <c r="B95" s="29">
        <v>6</v>
      </c>
      <c r="C95" s="29">
        <v>1</v>
      </c>
      <c r="D95" s="29">
        <v>2</v>
      </c>
      <c r="E95" s="29">
        <v>7</v>
      </c>
      <c r="F95" s="29">
        <v>14</v>
      </c>
      <c r="G95" s="29">
        <v>9</v>
      </c>
      <c r="H95" s="29">
        <v>26</v>
      </c>
      <c r="I95" s="29">
        <v>29</v>
      </c>
      <c r="J95" s="29">
        <v>17</v>
      </c>
      <c r="K95" s="29"/>
      <c r="L95" s="29">
        <v>11</v>
      </c>
      <c r="M95" s="29">
        <v>12</v>
      </c>
      <c r="N95" s="29">
        <v>8</v>
      </c>
      <c r="O95" s="29">
        <v>3</v>
      </c>
      <c r="P95" s="29">
        <v>9</v>
      </c>
      <c r="Q95" s="29">
        <v>1</v>
      </c>
      <c r="R95" s="29">
        <v>1</v>
      </c>
      <c r="S95" s="29">
        <v>1</v>
      </c>
      <c r="T95" s="29"/>
      <c r="U95" s="29">
        <v>2</v>
      </c>
      <c r="V95" s="29">
        <v>2</v>
      </c>
      <c r="W95" s="29"/>
      <c r="X95" s="29">
        <v>4</v>
      </c>
      <c r="Y95" s="29">
        <v>6</v>
      </c>
      <c r="Z95" s="29">
        <v>7</v>
      </c>
      <c r="AA95" s="29">
        <v>10</v>
      </c>
      <c r="AB95" s="29">
        <v>6</v>
      </c>
      <c r="AC95" s="29">
        <v>9</v>
      </c>
      <c r="AD95" s="29">
        <v>3</v>
      </c>
      <c r="AE95" s="29">
        <v>10</v>
      </c>
      <c r="AF95" s="29">
        <v>8</v>
      </c>
      <c r="AG95" s="29">
        <v>27</v>
      </c>
      <c r="AH95" s="29">
        <v>10</v>
      </c>
      <c r="BI95" s="11">
        <f t="shared" si="15"/>
        <v>261</v>
      </c>
      <c r="BJ95" s="33">
        <f>COUNTA(B95:BG95)</f>
        <v>30</v>
      </c>
      <c r="BK95" s="33"/>
      <c r="BL95" s="2">
        <v>22</v>
      </c>
      <c r="BM95" s="24">
        <f t="shared" si="16"/>
        <v>4.1275797373358349</v>
      </c>
      <c r="BN95" s="2">
        <v>26</v>
      </c>
      <c r="BO95" s="24">
        <f t="shared" si="17"/>
        <v>3.9097744360902253</v>
      </c>
      <c r="BP95" s="24">
        <f t="shared" si="14"/>
        <v>4.0186770867130299</v>
      </c>
    </row>
    <row r="96" spans="1:68" s="2" customFormat="1" x14ac:dyDescent="0.25">
      <c r="A96" s="31" t="s">
        <v>138</v>
      </c>
      <c r="E96" s="2">
        <v>2</v>
      </c>
      <c r="J96" s="2">
        <v>3</v>
      </c>
      <c r="BI96" s="11">
        <f t="shared" si="15"/>
        <v>5</v>
      </c>
      <c r="BJ96" s="33">
        <f t="shared" ref="BJ96:BJ98" si="21">COUNTA(B96:BG96)</f>
        <v>2</v>
      </c>
      <c r="BK96" s="33"/>
      <c r="BM96" s="24">
        <f t="shared" si="16"/>
        <v>0</v>
      </c>
      <c r="BO96" s="24">
        <f t="shared" si="17"/>
        <v>0</v>
      </c>
      <c r="BP96" s="24">
        <f t="shared" si="14"/>
        <v>0</v>
      </c>
    </row>
    <row r="97" spans="1:68" s="2" customFormat="1" x14ac:dyDescent="0.25">
      <c r="A97" s="31" t="s">
        <v>124</v>
      </c>
      <c r="C97" s="2">
        <v>2</v>
      </c>
      <c r="D97" s="2">
        <v>3</v>
      </c>
      <c r="E97" s="2">
        <v>1</v>
      </c>
      <c r="F97" s="2">
        <v>3</v>
      </c>
      <c r="G97" s="2">
        <v>1</v>
      </c>
      <c r="H97" s="2">
        <v>1</v>
      </c>
      <c r="M97" s="2">
        <v>1</v>
      </c>
      <c r="BI97" s="11">
        <f t="shared" si="15"/>
        <v>12</v>
      </c>
      <c r="BJ97" s="33">
        <f t="shared" si="21"/>
        <v>7</v>
      </c>
      <c r="BK97" s="33"/>
      <c r="BL97" s="2">
        <v>1</v>
      </c>
      <c r="BM97" s="24">
        <f t="shared" si="16"/>
        <v>0.18761726078799248</v>
      </c>
      <c r="BN97" s="2">
        <v>1</v>
      </c>
      <c r="BO97" s="24">
        <f t="shared" si="17"/>
        <v>0.15037593984962405</v>
      </c>
      <c r="BP97" s="24">
        <f t="shared" si="14"/>
        <v>0.16899660031880825</v>
      </c>
    </row>
    <row r="98" spans="1:68" s="2" customFormat="1" x14ac:dyDescent="0.25">
      <c r="A98" s="2" t="s">
        <v>114</v>
      </c>
      <c r="AK98" s="2">
        <v>1</v>
      </c>
      <c r="AL98" s="2">
        <v>1</v>
      </c>
      <c r="AU98" s="2">
        <v>2</v>
      </c>
      <c r="BI98" s="11">
        <f t="shared" si="15"/>
        <v>4</v>
      </c>
      <c r="BJ98" s="33">
        <f t="shared" si="21"/>
        <v>3</v>
      </c>
      <c r="BK98" s="33"/>
      <c r="BM98" s="24">
        <f t="shared" si="16"/>
        <v>0</v>
      </c>
      <c r="BO98" s="24">
        <f t="shared" si="17"/>
        <v>0</v>
      </c>
      <c r="BP98" s="24">
        <f t="shared" si="14"/>
        <v>0</v>
      </c>
    </row>
    <row r="99" spans="1:68" s="2" customFormat="1" x14ac:dyDescent="0.25">
      <c r="A99" s="31" t="s">
        <v>148</v>
      </c>
      <c r="AF99" s="2">
        <v>1</v>
      </c>
      <c r="BI99" s="11">
        <f t="shared" si="15"/>
        <v>1</v>
      </c>
      <c r="BJ99" s="33">
        <f>COUNTA(B99:BG99)</f>
        <v>1</v>
      </c>
      <c r="BK99" s="33"/>
      <c r="BM99" s="24">
        <f t="shared" si="16"/>
        <v>0</v>
      </c>
      <c r="BO99" s="24">
        <f t="shared" si="17"/>
        <v>0</v>
      </c>
      <c r="BP99" s="24">
        <f t="shared" si="14"/>
        <v>0</v>
      </c>
    </row>
    <row r="100" spans="1:68" s="2" customFormat="1" x14ac:dyDescent="0.25">
      <c r="A100" s="31" t="s">
        <v>149</v>
      </c>
      <c r="C100" s="2">
        <v>1</v>
      </c>
      <c r="E100" s="2">
        <v>2</v>
      </c>
      <c r="H100" s="2">
        <v>1</v>
      </c>
      <c r="V100" s="2">
        <v>1</v>
      </c>
      <c r="BI100" s="11">
        <f t="shared" si="15"/>
        <v>5</v>
      </c>
      <c r="BJ100" s="33">
        <f t="shared" ref="BJ100:BJ101" si="22">COUNTA(B100:BG100)</f>
        <v>4</v>
      </c>
      <c r="BK100" s="33"/>
      <c r="BL100" s="2">
        <v>2</v>
      </c>
      <c r="BM100" s="24">
        <f t="shared" si="16"/>
        <v>0.37523452157598497</v>
      </c>
      <c r="BN100" s="2">
        <v>1</v>
      </c>
      <c r="BO100" s="24">
        <f t="shared" si="17"/>
        <v>0.15037593984962405</v>
      </c>
      <c r="BP100" s="24">
        <f t="shared" si="14"/>
        <v>0.26280523071280448</v>
      </c>
    </row>
    <row r="101" spans="1:68" s="12" customFormat="1" x14ac:dyDescent="0.25">
      <c r="A101" s="12" t="s">
        <v>83</v>
      </c>
      <c r="D101" s="12">
        <v>1</v>
      </c>
      <c r="F101" s="12">
        <v>1</v>
      </c>
      <c r="G101" s="12">
        <v>2</v>
      </c>
      <c r="H101" s="12">
        <v>3</v>
      </c>
      <c r="I101" s="12">
        <v>1</v>
      </c>
      <c r="J101" s="12">
        <v>1</v>
      </c>
      <c r="L101" s="12">
        <v>2</v>
      </c>
      <c r="U101" s="12">
        <v>1</v>
      </c>
      <c r="W101" s="12">
        <v>2</v>
      </c>
      <c r="AA101" s="12">
        <v>1</v>
      </c>
      <c r="AC101" s="12">
        <v>1</v>
      </c>
      <c r="AI101" s="12">
        <v>1</v>
      </c>
      <c r="AN101" s="12">
        <v>1</v>
      </c>
      <c r="AT101" s="12">
        <v>2</v>
      </c>
      <c r="AV101" s="12">
        <v>1</v>
      </c>
      <c r="AW101" s="12">
        <v>1</v>
      </c>
      <c r="AX101" s="12">
        <v>2</v>
      </c>
      <c r="AY101" s="12">
        <v>3</v>
      </c>
      <c r="BC101" s="12">
        <v>1</v>
      </c>
      <c r="BF101" s="12">
        <v>1</v>
      </c>
      <c r="BI101" s="11">
        <f t="shared" si="15"/>
        <v>29</v>
      </c>
      <c r="BJ101" s="11">
        <f t="shared" si="22"/>
        <v>20</v>
      </c>
      <c r="BK101" s="11"/>
      <c r="BM101" s="24">
        <f t="shared" si="16"/>
        <v>0</v>
      </c>
      <c r="BN101" s="12">
        <v>3</v>
      </c>
      <c r="BO101" s="24">
        <f t="shared" si="17"/>
        <v>0.45112781954887216</v>
      </c>
      <c r="BP101" s="24">
        <f t="shared" si="14"/>
        <v>0.22556390977443608</v>
      </c>
    </row>
    <row r="102" spans="1:68" s="11" customFormat="1" x14ac:dyDescent="0.25">
      <c r="A102" s="11" t="s">
        <v>74</v>
      </c>
      <c r="B102" s="11">
        <v>48</v>
      </c>
      <c r="C102" s="11">
        <v>63</v>
      </c>
      <c r="D102" s="11">
        <v>52</v>
      </c>
      <c r="E102" s="11">
        <v>76</v>
      </c>
      <c r="F102" s="11">
        <v>56</v>
      </c>
      <c r="G102" s="11">
        <v>66</v>
      </c>
      <c r="H102" s="11">
        <v>35</v>
      </c>
      <c r="I102" s="11">
        <v>39</v>
      </c>
      <c r="J102" s="11">
        <v>53</v>
      </c>
      <c r="L102" s="11">
        <v>9</v>
      </c>
      <c r="M102" s="11">
        <v>53</v>
      </c>
      <c r="N102" s="11">
        <v>23</v>
      </c>
      <c r="O102" s="11">
        <v>28</v>
      </c>
      <c r="P102" s="11">
        <v>15</v>
      </c>
      <c r="Q102" s="11">
        <v>3</v>
      </c>
      <c r="R102" s="11">
        <v>12</v>
      </c>
      <c r="S102" s="11">
        <v>16</v>
      </c>
      <c r="T102" s="11">
        <v>9</v>
      </c>
      <c r="U102" s="11">
        <v>12</v>
      </c>
      <c r="V102" s="11">
        <v>38</v>
      </c>
      <c r="W102" s="11">
        <v>18</v>
      </c>
      <c r="X102" s="11">
        <v>24</v>
      </c>
      <c r="Y102" s="11">
        <v>15</v>
      </c>
      <c r="Z102" s="11">
        <v>15</v>
      </c>
      <c r="AA102" s="11">
        <v>15</v>
      </c>
      <c r="AB102" s="11">
        <v>8</v>
      </c>
      <c r="AC102" s="11">
        <v>24</v>
      </c>
      <c r="AD102" s="11">
        <v>6</v>
      </c>
      <c r="AE102" s="11">
        <v>8</v>
      </c>
      <c r="AF102" s="11">
        <v>9</v>
      </c>
      <c r="AG102" s="11">
        <v>11</v>
      </c>
      <c r="AH102" s="11">
        <v>22</v>
      </c>
      <c r="AI102" s="11">
        <v>6</v>
      </c>
      <c r="AJ102" s="11">
        <v>4</v>
      </c>
      <c r="AK102" s="11">
        <v>3</v>
      </c>
      <c r="AL102" s="11">
        <v>3</v>
      </c>
      <c r="AM102" s="11">
        <v>11</v>
      </c>
      <c r="AN102" s="47">
        <v>3</v>
      </c>
      <c r="AO102" s="11">
        <v>0</v>
      </c>
      <c r="AQ102" s="11">
        <v>1</v>
      </c>
      <c r="AR102" s="11">
        <v>0</v>
      </c>
      <c r="AS102" s="11">
        <v>12</v>
      </c>
      <c r="AT102" s="11">
        <v>1</v>
      </c>
      <c r="AU102" s="11">
        <v>1</v>
      </c>
      <c r="AV102" s="11">
        <v>2</v>
      </c>
      <c r="AW102" s="11">
        <v>3</v>
      </c>
      <c r="AX102" s="11">
        <v>4</v>
      </c>
      <c r="AY102" s="11">
        <v>1</v>
      </c>
      <c r="BA102" s="11">
        <v>15</v>
      </c>
      <c r="BB102" s="11">
        <v>2</v>
      </c>
      <c r="BC102" s="11">
        <v>2</v>
      </c>
      <c r="BD102" s="11">
        <v>2</v>
      </c>
      <c r="BE102" s="11">
        <v>6</v>
      </c>
      <c r="BF102" s="11">
        <v>2</v>
      </c>
      <c r="BG102" s="11">
        <v>29</v>
      </c>
      <c r="BI102" s="11">
        <f t="shared" si="15"/>
        <v>994</v>
      </c>
      <c r="BL102" s="11">
        <v>27</v>
      </c>
      <c r="BM102" s="24">
        <f t="shared" si="16"/>
        <v>5.0656660412757972</v>
      </c>
      <c r="BN102" s="11">
        <v>35</v>
      </c>
      <c r="BO102" s="24">
        <f t="shared" si="17"/>
        <v>5.2631578947368425</v>
      </c>
      <c r="BP102" s="24">
        <f t="shared" si="14"/>
        <v>5.1644119680063199</v>
      </c>
    </row>
    <row r="103" spans="1:68" s="2" customFormat="1" x14ac:dyDescent="0.25">
      <c r="A103" s="2" t="s">
        <v>75</v>
      </c>
      <c r="B103" s="2">
        <v>4</v>
      </c>
      <c r="C103" s="2">
        <v>24</v>
      </c>
      <c r="D103" s="2">
        <v>21</v>
      </c>
      <c r="E103" s="2">
        <v>30</v>
      </c>
      <c r="F103" s="2">
        <v>27</v>
      </c>
      <c r="G103" s="2">
        <v>11</v>
      </c>
      <c r="H103" s="2">
        <v>31</v>
      </c>
      <c r="I103" s="2">
        <v>29</v>
      </c>
      <c r="J103" s="2">
        <v>27</v>
      </c>
      <c r="L103" s="2">
        <v>22</v>
      </c>
      <c r="M103" s="2">
        <v>19</v>
      </c>
      <c r="N103" s="2">
        <v>23</v>
      </c>
      <c r="O103" s="2">
        <v>99</v>
      </c>
      <c r="P103" s="2">
        <v>16</v>
      </c>
      <c r="Q103" s="2">
        <v>43</v>
      </c>
      <c r="R103" s="2">
        <v>14</v>
      </c>
      <c r="S103" s="2">
        <v>17</v>
      </c>
      <c r="T103" s="2">
        <v>24</v>
      </c>
      <c r="U103" s="2">
        <v>43</v>
      </c>
      <c r="V103" s="2">
        <v>14</v>
      </c>
      <c r="W103" s="2">
        <v>54</v>
      </c>
      <c r="X103" s="2">
        <v>34</v>
      </c>
      <c r="Y103" s="2">
        <v>16</v>
      </c>
      <c r="Z103" s="2">
        <v>17</v>
      </c>
      <c r="AA103" s="2">
        <v>19</v>
      </c>
      <c r="AB103" s="2">
        <v>2</v>
      </c>
      <c r="AC103" s="2">
        <v>36</v>
      </c>
      <c r="AD103" s="2">
        <v>15</v>
      </c>
      <c r="AE103" s="2">
        <v>13</v>
      </c>
      <c r="AF103" s="2">
        <v>48</v>
      </c>
      <c r="AG103" s="2">
        <v>26</v>
      </c>
      <c r="AH103" s="2">
        <v>25</v>
      </c>
      <c r="AI103" s="2">
        <v>16</v>
      </c>
      <c r="AJ103" s="2">
        <v>10</v>
      </c>
      <c r="AK103" s="2">
        <v>13</v>
      </c>
      <c r="AL103" s="2">
        <v>12</v>
      </c>
      <c r="AM103" s="2">
        <v>16</v>
      </c>
      <c r="AN103" s="2">
        <v>14</v>
      </c>
      <c r="AO103" s="2">
        <v>4</v>
      </c>
      <c r="AQ103" s="2">
        <v>16</v>
      </c>
      <c r="AR103" s="2">
        <v>10</v>
      </c>
      <c r="AS103" s="2">
        <v>9</v>
      </c>
      <c r="AT103" s="2">
        <v>19</v>
      </c>
      <c r="AU103" s="2">
        <v>12</v>
      </c>
      <c r="AV103" s="2">
        <v>14</v>
      </c>
      <c r="AW103" s="2">
        <v>6</v>
      </c>
      <c r="AX103" s="2">
        <v>45</v>
      </c>
      <c r="AY103" s="2">
        <v>5</v>
      </c>
      <c r="BA103" s="2">
        <v>4</v>
      </c>
      <c r="BB103" s="2">
        <v>5</v>
      </c>
      <c r="BC103" s="2">
        <v>1</v>
      </c>
      <c r="BD103" s="2">
        <v>4</v>
      </c>
      <c r="BE103" s="2">
        <v>9</v>
      </c>
      <c r="BF103" s="2">
        <v>2</v>
      </c>
      <c r="BG103" s="2">
        <v>9</v>
      </c>
      <c r="BI103" s="11">
        <f t="shared" si="15"/>
        <v>1098</v>
      </c>
      <c r="BL103" s="2">
        <v>11</v>
      </c>
      <c r="BM103" s="24">
        <f t="shared" si="16"/>
        <v>2.0637898686679175</v>
      </c>
      <c r="BN103" s="2">
        <v>31</v>
      </c>
      <c r="BO103" s="24">
        <f t="shared" si="17"/>
        <v>4.6616541353383463</v>
      </c>
      <c r="BP103" s="24">
        <f t="shared" si="14"/>
        <v>3.3627220020031316</v>
      </c>
    </row>
    <row r="104" spans="1:68" x14ac:dyDescent="0.25">
      <c r="A104" t="s">
        <v>207</v>
      </c>
      <c r="N104">
        <v>1</v>
      </c>
      <c r="BI104" s="11">
        <f t="shared" si="15"/>
        <v>1</v>
      </c>
      <c r="BM104" s="24">
        <f>SUM(BM8:BM103)</f>
        <v>100.00000000000001</v>
      </c>
      <c r="BO104" s="21">
        <f>SUM(BO8:BO103)</f>
        <v>100.00000000000003</v>
      </c>
      <c r="BP104" s="24">
        <f t="shared" si="14"/>
        <v>100.00000000000003</v>
      </c>
    </row>
    <row r="105" spans="1:68" s="3" customFormat="1" x14ac:dyDescent="0.25">
      <c r="A105" s="3" t="s">
        <v>76</v>
      </c>
      <c r="B105" s="3">
        <f t="shared" ref="B105:AG105" si="23">SUM(B8:B103)</f>
        <v>182</v>
      </c>
      <c r="C105" s="3">
        <f t="shared" si="23"/>
        <v>434</v>
      </c>
      <c r="D105" s="3">
        <f t="shared" si="23"/>
        <v>472</v>
      </c>
      <c r="E105" s="3">
        <f t="shared" si="23"/>
        <v>589</v>
      </c>
      <c r="F105" s="3">
        <f t="shared" si="23"/>
        <v>636</v>
      </c>
      <c r="G105" s="3">
        <f t="shared" si="23"/>
        <v>436</v>
      </c>
      <c r="H105" s="3">
        <f t="shared" si="23"/>
        <v>665</v>
      </c>
      <c r="I105" s="3">
        <f t="shared" si="23"/>
        <v>604</v>
      </c>
      <c r="J105" s="3">
        <f t="shared" si="23"/>
        <v>699</v>
      </c>
      <c r="K105" s="3">
        <f t="shared" si="23"/>
        <v>0</v>
      </c>
      <c r="L105" s="3">
        <f t="shared" si="23"/>
        <v>414</v>
      </c>
      <c r="M105" s="3">
        <f t="shared" si="23"/>
        <v>463</v>
      </c>
      <c r="N105" s="3">
        <f t="shared" si="23"/>
        <v>449</v>
      </c>
      <c r="O105" s="3">
        <f t="shared" si="23"/>
        <v>602</v>
      </c>
      <c r="P105" s="3">
        <f t="shared" si="23"/>
        <v>512</v>
      </c>
      <c r="Q105" s="3">
        <f t="shared" si="23"/>
        <v>450</v>
      </c>
      <c r="R105" s="3">
        <f t="shared" si="23"/>
        <v>542</v>
      </c>
      <c r="S105" s="3">
        <f t="shared" si="23"/>
        <v>521</v>
      </c>
      <c r="T105" s="3">
        <f t="shared" si="23"/>
        <v>476</v>
      </c>
      <c r="U105" s="3">
        <f t="shared" si="23"/>
        <v>491</v>
      </c>
      <c r="V105" s="3">
        <f t="shared" si="23"/>
        <v>461</v>
      </c>
      <c r="W105" s="3">
        <f t="shared" si="23"/>
        <v>507</v>
      </c>
      <c r="X105" s="3">
        <f t="shared" si="23"/>
        <v>441</v>
      </c>
      <c r="Y105" s="3">
        <f t="shared" si="23"/>
        <v>494</v>
      </c>
      <c r="Z105" s="3">
        <f t="shared" si="23"/>
        <v>456</v>
      </c>
      <c r="AA105" s="3">
        <f t="shared" si="23"/>
        <v>444</v>
      </c>
      <c r="AB105" s="3">
        <f t="shared" si="23"/>
        <v>70</v>
      </c>
      <c r="AC105" s="3">
        <f t="shared" si="23"/>
        <v>491</v>
      </c>
      <c r="AD105" s="3">
        <f t="shared" si="23"/>
        <v>499</v>
      </c>
      <c r="AE105" s="3">
        <f t="shared" si="23"/>
        <v>467</v>
      </c>
      <c r="AF105" s="3">
        <f t="shared" si="23"/>
        <v>419</v>
      </c>
      <c r="AG105" s="3">
        <f t="shared" si="23"/>
        <v>455</v>
      </c>
      <c r="AH105" s="3">
        <f t="shared" ref="AH105:BG105" si="24">SUM(AH8:AH103)</f>
        <v>536</v>
      </c>
      <c r="AI105" s="3">
        <f t="shared" si="24"/>
        <v>442</v>
      </c>
      <c r="AJ105" s="3">
        <f t="shared" si="24"/>
        <v>457</v>
      </c>
      <c r="AK105" s="3">
        <f t="shared" si="24"/>
        <v>457</v>
      </c>
      <c r="AL105" s="3">
        <f t="shared" si="24"/>
        <v>479</v>
      </c>
      <c r="AM105" s="3">
        <f t="shared" si="24"/>
        <v>408</v>
      </c>
      <c r="AN105" s="3">
        <f>SUM(AN8:AN102)</f>
        <v>427</v>
      </c>
      <c r="AO105" s="3">
        <f t="shared" si="24"/>
        <v>416</v>
      </c>
      <c r="AP105" s="3">
        <f t="shared" si="24"/>
        <v>0</v>
      </c>
      <c r="AQ105" s="3">
        <f t="shared" si="24"/>
        <v>476</v>
      </c>
      <c r="AR105" s="3">
        <f t="shared" si="24"/>
        <v>480</v>
      </c>
      <c r="AS105" s="3">
        <f t="shared" si="24"/>
        <v>448</v>
      </c>
      <c r="AT105" s="3">
        <f t="shared" si="24"/>
        <v>486</v>
      </c>
      <c r="AU105" s="3">
        <f t="shared" si="24"/>
        <v>493</v>
      </c>
      <c r="AV105" s="3">
        <f t="shared" si="24"/>
        <v>462</v>
      </c>
      <c r="AW105" s="3">
        <f t="shared" si="24"/>
        <v>471</v>
      </c>
      <c r="AX105" s="3">
        <f t="shared" si="24"/>
        <v>500</v>
      </c>
      <c r="AY105" s="3">
        <f t="shared" si="24"/>
        <v>483</v>
      </c>
      <c r="AZ105" s="3">
        <f t="shared" si="24"/>
        <v>0</v>
      </c>
      <c r="BA105" s="3">
        <f t="shared" si="24"/>
        <v>439</v>
      </c>
      <c r="BB105" s="3">
        <f t="shared" si="24"/>
        <v>534</v>
      </c>
      <c r="BC105" s="3">
        <f t="shared" si="24"/>
        <v>506</v>
      </c>
      <c r="BD105" s="3">
        <f t="shared" si="24"/>
        <v>474</v>
      </c>
      <c r="BE105" s="3">
        <f t="shared" si="24"/>
        <v>529</v>
      </c>
      <c r="BF105" s="3">
        <f t="shared" si="24"/>
        <v>411</v>
      </c>
      <c r="BG105" s="3">
        <f t="shared" si="24"/>
        <v>449</v>
      </c>
      <c r="BI105" s="11">
        <f t="shared" si="15"/>
        <v>26104</v>
      </c>
      <c r="BL105" s="3">
        <f>SUM(BL8:BL103)</f>
        <v>533</v>
      </c>
      <c r="BM105" s="22"/>
      <c r="BN105" s="3">
        <f t="shared" ref="BN105" si="25">SUM(BN8:BN103)</f>
        <v>665</v>
      </c>
      <c r="BO105" s="22"/>
      <c r="BP105" s="22"/>
    </row>
    <row r="106" spans="1:68" ht="15.75" x14ac:dyDescent="0.25">
      <c r="A106" t="s">
        <v>132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I106" s="14">
        <f>SUM(B106:BG106)</f>
        <v>58</v>
      </c>
      <c r="BL106">
        <v>1</v>
      </c>
    </row>
    <row r="107" spans="1:68" x14ac:dyDescent="0.25">
      <c r="AZ107" s="15"/>
      <c r="BA107" s="15"/>
      <c r="BB107" s="17" t="s">
        <v>126</v>
      </c>
      <c r="BC107" s="15"/>
      <c r="BD107" s="15"/>
    </row>
    <row r="108" spans="1:68" s="3" customFormat="1" ht="15.75" x14ac:dyDescent="0.25">
      <c r="A108" s="16" t="s">
        <v>133</v>
      </c>
      <c r="B108" s="16">
        <f>SUM(BI108)</f>
        <v>0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7" t="s">
        <v>128</v>
      </c>
      <c r="BC108" s="16"/>
      <c r="BD108" s="16"/>
      <c r="BE108" s="16"/>
      <c r="BF108" s="16"/>
      <c r="BG108" s="16"/>
      <c r="BH108" s="16"/>
      <c r="BI108" s="18">
        <f>SUM(BG2-BI106)</f>
        <v>0</v>
      </c>
      <c r="BL108" s="16"/>
      <c r="BM108" s="25"/>
      <c r="BO108" s="22"/>
      <c r="BP108" s="22"/>
    </row>
    <row r="109" spans="1:68" x14ac:dyDescent="0.25">
      <c r="AZ109" s="15"/>
      <c r="BA109" s="15"/>
      <c r="BB109" s="17" t="s">
        <v>129</v>
      </c>
      <c r="BC109" s="15"/>
      <c r="BD109" s="15"/>
    </row>
    <row r="110" spans="1:68" x14ac:dyDescent="0.25">
      <c r="A110" t="s">
        <v>141</v>
      </c>
      <c r="B110" t="s">
        <v>144</v>
      </c>
      <c r="C110" t="s">
        <v>144</v>
      </c>
      <c r="D110" t="s">
        <v>144</v>
      </c>
      <c r="E110" t="s">
        <v>144</v>
      </c>
      <c r="F110" t="s">
        <v>144</v>
      </c>
      <c r="G110" t="s">
        <v>144</v>
      </c>
      <c r="H110" t="s">
        <v>144</v>
      </c>
      <c r="I110" t="s">
        <v>144</v>
      </c>
      <c r="J110" t="s">
        <v>144</v>
      </c>
      <c r="L110" t="s">
        <v>145</v>
      </c>
      <c r="M110" t="s">
        <v>153</v>
      </c>
      <c r="N110" t="s">
        <v>153</v>
      </c>
      <c r="O110" t="s">
        <v>145</v>
      </c>
      <c r="P110" t="s">
        <v>145</v>
      </c>
      <c r="Q110" t="s">
        <v>145</v>
      </c>
      <c r="R110" t="s">
        <v>145</v>
      </c>
      <c r="S110" t="s">
        <v>153</v>
      </c>
      <c r="T110" t="s">
        <v>144</v>
      </c>
      <c r="U110" t="s">
        <v>153</v>
      </c>
      <c r="V110" t="s">
        <v>144</v>
      </c>
      <c r="W110" t="s">
        <v>153</v>
      </c>
      <c r="X110" t="s">
        <v>144</v>
      </c>
      <c r="Y110" t="s">
        <v>153</v>
      </c>
      <c r="Z110" t="s">
        <v>153</v>
      </c>
      <c r="AA110" t="s">
        <v>153</v>
      </c>
      <c r="AB110" t="s">
        <v>146</v>
      </c>
      <c r="AC110" t="s">
        <v>145</v>
      </c>
      <c r="AD110" t="s">
        <v>145</v>
      </c>
      <c r="AE110" t="s">
        <v>153</v>
      </c>
      <c r="AF110" t="s">
        <v>153</v>
      </c>
      <c r="AG110" t="s">
        <v>146</v>
      </c>
      <c r="AH110" t="s">
        <v>209</v>
      </c>
      <c r="AN110" t="s">
        <v>165</v>
      </c>
      <c r="AO110" t="s">
        <v>165</v>
      </c>
      <c r="AZ110" s="15"/>
      <c r="BA110" s="15" t="s">
        <v>130</v>
      </c>
      <c r="BB110" s="15"/>
      <c r="BC110" s="15"/>
      <c r="BD110" s="15"/>
    </row>
    <row r="111" spans="1:68" x14ac:dyDescent="0.25">
      <c r="A111" t="s">
        <v>142</v>
      </c>
      <c r="B111" s="26" t="s">
        <v>171</v>
      </c>
      <c r="C111" s="26" t="s">
        <v>170</v>
      </c>
      <c r="D111" s="26" t="s">
        <v>167</v>
      </c>
      <c r="E111" s="26" t="s">
        <v>170</v>
      </c>
      <c r="F111" s="26" t="s">
        <v>169</v>
      </c>
      <c r="G111" s="26" t="s">
        <v>167</v>
      </c>
      <c r="H111" s="26" t="s">
        <v>169</v>
      </c>
      <c r="I111" s="26" t="s">
        <v>168</v>
      </c>
      <c r="J111" s="26" t="s">
        <v>167</v>
      </c>
      <c r="K111" s="5" t="s">
        <v>56</v>
      </c>
      <c r="L111" s="20" t="s">
        <v>166</v>
      </c>
      <c r="M111" s="20" t="s">
        <v>172</v>
      </c>
      <c r="N111" s="20" t="s">
        <v>172</v>
      </c>
      <c r="O111" s="20" t="s">
        <v>173</v>
      </c>
      <c r="P111" s="20" t="s">
        <v>173</v>
      </c>
      <c r="Q111" s="20" t="s">
        <v>173</v>
      </c>
      <c r="R111" s="20" t="s">
        <v>173</v>
      </c>
      <c r="S111" s="20" t="s">
        <v>173</v>
      </c>
      <c r="T111" s="20" t="s">
        <v>174</v>
      </c>
      <c r="U111" s="20" t="s">
        <v>173</v>
      </c>
      <c r="V111" s="20" t="s">
        <v>175</v>
      </c>
      <c r="W111" s="20" t="s">
        <v>175</v>
      </c>
      <c r="X111" s="20" t="s">
        <v>166</v>
      </c>
      <c r="Y111" s="20" t="s">
        <v>174</v>
      </c>
      <c r="Z111" s="20" t="s">
        <v>174</v>
      </c>
      <c r="AA111" s="20" t="s">
        <v>174</v>
      </c>
      <c r="AB111" s="20" t="s">
        <v>208</v>
      </c>
      <c r="AC111" s="20" t="s">
        <v>174</v>
      </c>
      <c r="AD111" s="20" t="s">
        <v>174</v>
      </c>
      <c r="AE111" s="20" t="s">
        <v>174</v>
      </c>
      <c r="AF111" s="20" t="s">
        <v>174</v>
      </c>
      <c r="AG111" s="20" t="s">
        <v>208</v>
      </c>
      <c r="AH111" s="20" t="s">
        <v>172</v>
      </c>
      <c r="AI111" s="20"/>
      <c r="AJ111" s="20"/>
      <c r="AK111" s="20"/>
      <c r="AL111" s="20"/>
      <c r="AM111" s="20"/>
      <c r="AN111" s="20" t="s">
        <v>172</v>
      </c>
      <c r="AO111" s="20" t="s">
        <v>210</v>
      </c>
      <c r="AP111" s="5" t="s">
        <v>56</v>
      </c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7"/>
      <c r="BN111" s="20"/>
    </row>
    <row r="112" spans="1:68" x14ac:dyDescent="0.25">
      <c r="A112" t="s">
        <v>143</v>
      </c>
      <c r="B112" t="s">
        <v>158</v>
      </c>
      <c r="C112" t="s">
        <v>158</v>
      </c>
      <c r="D112" t="s">
        <v>146</v>
      </c>
      <c r="E112" t="s">
        <v>159</v>
      </c>
      <c r="F112" t="s">
        <v>146</v>
      </c>
      <c r="G112" t="s">
        <v>159</v>
      </c>
      <c r="H112" t="s">
        <v>165</v>
      </c>
      <c r="I112" t="s">
        <v>165</v>
      </c>
      <c r="J112" t="s">
        <v>165</v>
      </c>
      <c r="L112" t="s">
        <v>165</v>
      </c>
      <c r="M112" t="s">
        <v>165</v>
      </c>
      <c r="N112" t="s">
        <v>165</v>
      </c>
      <c r="O112" t="s">
        <v>159</v>
      </c>
      <c r="P112" t="s">
        <v>159</v>
      </c>
      <c r="Q112" t="s">
        <v>165</v>
      </c>
      <c r="R112" t="s">
        <v>165</v>
      </c>
      <c r="S112" t="s">
        <v>165</v>
      </c>
      <c r="T112" t="s">
        <v>145</v>
      </c>
      <c r="U112" t="s">
        <v>165</v>
      </c>
      <c r="V112" t="s">
        <v>165</v>
      </c>
      <c r="W112" t="s">
        <v>165</v>
      </c>
      <c r="X112" t="s">
        <v>146</v>
      </c>
      <c r="Y112" t="s">
        <v>145</v>
      </c>
      <c r="Z112" t="s">
        <v>145</v>
      </c>
      <c r="AA112" t="s">
        <v>146</v>
      </c>
      <c r="AB112" t="s">
        <v>146</v>
      </c>
      <c r="AC112" t="s">
        <v>145</v>
      </c>
      <c r="AD112" t="s">
        <v>145</v>
      </c>
      <c r="AE112" t="s">
        <v>145</v>
      </c>
      <c r="AF112" t="s">
        <v>145</v>
      </c>
      <c r="AG112" t="s">
        <v>146</v>
      </c>
      <c r="AH112" t="s">
        <v>165</v>
      </c>
      <c r="AN112" t="s">
        <v>146</v>
      </c>
      <c r="AO112" t="s">
        <v>146</v>
      </c>
    </row>
    <row r="113" spans="1:59" customFormat="1" x14ac:dyDescent="0.25">
      <c r="A113" t="s">
        <v>147</v>
      </c>
      <c r="P113" s="16" t="s">
        <v>126</v>
      </c>
      <c r="AB113" s="5" t="s">
        <v>183</v>
      </c>
      <c r="AG113" s="5" t="s">
        <v>183</v>
      </c>
    </row>
    <row r="114" spans="1:59" customFormat="1" x14ac:dyDescent="0.25">
      <c r="A114" t="s">
        <v>164</v>
      </c>
      <c r="P114" s="16" t="s">
        <v>127</v>
      </c>
    </row>
    <row r="115" spans="1:59" customFormat="1" x14ac:dyDescent="0.25">
      <c r="P115" s="16" t="s">
        <v>131</v>
      </c>
    </row>
    <row r="116" spans="1:59" customFormat="1" x14ac:dyDescent="0.25">
      <c r="A116" s="3" t="s">
        <v>189</v>
      </c>
      <c r="B116">
        <f>COUNTA(B8:B103)</f>
        <v>21</v>
      </c>
      <c r="C116">
        <f>COUNTA(C8:C103)</f>
        <v>31</v>
      </c>
      <c r="D116">
        <f t="shared" ref="D116:BG116" si="26">COUNTA(D8:D103)</f>
        <v>41</v>
      </c>
      <c r="E116">
        <f t="shared" si="26"/>
        <v>43</v>
      </c>
      <c r="F116">
        <f t="shared" si="26"/>
        <v>39</v>
      </c>
      <c r="G116">
        <f t="shared" si="26"/>
        <v>38</v>
      </c>
      <c r="H116">
        <f t="shared" si="26"/>
        <v>43</v>
      </c>
      <c r="I116">
        <f t="shared" si="26"/>
        <v>40</v>
      </c>
      <c r="J116">
        <f t="shared" si="26"/>
        <v>40</v>
      </c>
      <c r="K116" s="10">
        <f t="shared" si="26"/>
        <v>0</v>
      </c>
      <c r="L116">
        <f t="shared" si="26"/>
        <v>29</v>
      </c>
      <c r="M116">
        <f t="shared" si="26"/>
        <v>40</v>
      </c>
      <c r="N116">
        <f t="shared" si="26"/>
        <v>43</v>
      </c>
      <c r="O116">
        <f t="shared" si="26"/>
        <v>35</v>
      </c>
      <c r="P116">
        <f t="shared" si="26"/>
        <v>25</v>
      </c>
      <c r="Q116">
        <f t="shared" si="26"/>
        <v>18</v>
      </c>
      <c r="R116">
        <f t="shared" si="26"/>
        <v>34</v>
      </c>
      <c r="S116">
        <f t="shared" si="26"/>
        <v>26</v>
      </c>
      <c r="T116">
        <f t="shared" si="26"/>
        <v>27</v>
      </c>
      <c r="U116">
        <f t="shared" si="26"/>
        <v>36</v>
      </c>
      <c r="V116">
        <f t="shared" si="26"/>
        <v>39</v>
      </c>
      <c r="W116">
        <f t="shared" si="26"/>
        <v>31</v>
      </c>
      <c r="X116">
        <f t="shared" si="26"/>
        <v>34</v>
      </c>
      <c r="Y116">
        <f t="shared" si="26"/>
        <v>31</v>
      </c>
      <c r="Z116">
        <f t="shared" si="26"/>
        <v>36</v>
      </c>
      <c r="AA116">
        <f t="shared" si="26"/>
        <v>31</v>
      </c>
      <c r="AB116">
        <f t="shared" si="26"/>
        <v>19</v>
      </c>
      <c r="AC116">
        <f t="shared" si="26"/>
        <v>30</v>
      </c>
      <c r="AD116">
        <f t="shared" si="26"/>
        <v>29</v>
      </c>
      <c r="AE116">
        <f t="shared" si="26"/>
        <v>29</v>
      </c>
      <c r="AF116">
        <f t="shared" si="26"/>
        <v>29</v>
      </c>
      <c r="AG116">
        <f t="shared" si="26"/>
        <v>22</v>
      </c>
      <c r="AH116">
        <f t="shared" si="26"/>
        <v>19</v>
      </c>
      <c r="AI116">
        <f t="shared" si="26"/>
        <v>16</v>
      </c>
      <c r="AJ116">
        <f t="shared" si="26"/>
        <v>15</v>
      </c>
      <c r="AK116">
        <f t="shared" si="26"/>
        <v>16</v>
      </c>
      <c r="AL116">
        <f t="shared" si="26"/>
        <v>13</v>
      </c>
      <c r="AM116">
        <f t="shared" si="26"/>
        <v>13</v>
      </c>
      <c r="AN116">
        <f>COUNTA(AN8:AN102)</f>
        <v>14</v>
      </c>
      <c r="AO116">
        <f t="shared" si="26"/>
        <v>11</v>
      </c>
      <c r="AP116" s="10">
        <f t="shared" si="26"/>
        <v>0</v>
      </c>
      <c r="AQ116">
        <f t="shared" si="26"/>
        <v>14</v>
      </c>
      <c r="AR116">
        <f t="shared" si="26"/>
        <v>12</v>
      </c>
      <c r="AS116">
        <f t="shared" si="26"/>
        <v>14</v>
      </c>
      <c r="AT116">
        <f t="shared" si="26"/>
        <v>12</v>
      </c>
      <c r="AU116">
        <f t="shared" si="26"/>
        <v>12</v>
      </c>
      <c r="AV116">
        <f t="shared" si="26"/>
        <v>12</v>
      </c>
      <c r="AW116">
        <f t="shared" si="26"/>
        <v>11</v>
      </c>
      <c r="AX116">
        <f t="shared" si="26"/>
        <v>14</v>
      </c>
      <c r="AY116">
        <f t="shared" si="26"/>
        <v>16</v>
      </c>
      <c r="AZ116" s="10">
        <f t="shared" si="26"/>
        <v>0</v>
      </c>
      <c r="BA116">
        <f t="shared" si="26"/>
        <v>16</v>
      </c>
      <c r="BB116">
        <f t="shared" si="26"/>
        <v>12</v>
      </c>
      <c r="BC116">
        <f t="shared" si="26"/>
        <v>15</v>
      </c>
      <c r="BD116">
        <f t="shared" si="26"/>
        <v>13</v>
      </c>
      <c r="BE116">
        <f t="shared" si="26"/>
        <v>19</v>
      </c>
      <c r="BF116">
        <f t="shared" si="26"/>
        <v>12</v>
      </c>
      <c r="BG116">
        <f t="shared" si="26"/>
        <v>13</v>
      </c>
    </row>
    <row r="117" spans="1:59" customFormat="1" x14ac:dyDescent="0.25">
      <c r="P117" s="16" t="s">
        <v>154</v>
      </c>
    </row>
    <row r="120" spans="1:59" customFormat="1" x14ac:dyDescent="0.25">
      <c r="A120" s="43" t="s">
        <v>203</v>
      </c>
      <c r="B120" s="42"/>
    </row>
    <row r="130" spans="8:16" customFormat="1" x14ac:dyDescent="0.25">
      <c r="H130" s="2" t="s">
        <v>157</v>
      </c>
    </row>
    <row r="131" spans="8:16" customFormat="1" x14ac:dyDescent="0.25">
      <c r="P131" s="2" t="s">
        <v>94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7F45-BB39-45D7-906C-FA3D348F25E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36"/>
  <sheetViews>
    <sheetView topLeftCell="B1" workbookViewId="0">
      <selection activeCell="B1" sqref="A1:B1"/>
    </sheetView>
  </sheetViews>
  <sheetFormatPr defaultRowHeight="15" x14ac:dyDescent="0.25"/>
  <cols>
    <col min="2" max="2" width="39.140625" customWidth="1"/>
    <col min="60" max="60" width="9.5703125" bestFit="1" customWidth="1"/>
    <col min="61" max="61" width="9.5703125" style="15" customWidth="1"/>
    <col min="62" max="62" width="11" customWidth="1"/>
    <col min="63" max="63" width="1.7109375" style="53" customWidth="1"/>
    <col min="65" max="65" width="10.42578125" style="73" customWidth="1"/>
    <col min="66" max="66" width="1.5703125" style="53" customWidth="1"/>
    <col min="67" max="67" width="10.42578125" style="53" customWidth="1"/>
    <col min="69" max="69" width="9.140625" style="21"/>
    <col min="71" max="72" width="9.140625" style="21"/>
    <col min="74" max="74" width="9.140625" style="49"/>
  </cols>
  <sheetData>
    <row r="1" spans="1:74" ht="18.75" x14ac:dyDescent="0.3">
      <c r="B1" s="1" t="s">
        <v>0</v>
      </c>
      <c r="AC1" s="4" t="s">
        <v>183</v>
      </c>
      <c r="BK1" s="60"/>
      <c r="BN1" s="60"/>
    </row>
    <row r="2" spans="1:74" ht="18.75" x14ac:dyDescent="0.3">
      <c r="B2" s="1" t="s">
        <v>182</v>
      </c>
      <c r="C2" s="20">
        <v>1</v>
      </c>
      <c r="D2" s="20">
        <v>2</v>
      </c>
      <c r="E2" s="20">
        <v>3</v>
      </c>
      <c r="F2" s="20">
        <v>4</v>
      </c>
      <c r="G2" s="20">
        <v>5</v>
      </c>
      <c r="H2" s="20">
        <v>6</v>
      </c>
      <c r="I2" s="20">
        <v>7</v>
      </c>
      <c r="J2" s="20">
        <v>8</v>
      </c>
      <c r="K2" s="20">
        <v>9</v>
      </c>
      <c r="L2" s="10">
        <v>10</v>
      </c>
      <c r="M2" s="20">
        <v>11</v>
      </c>
      <c r="N2" s="20">
        <v>12</v>
      </c>
      <c r="O2" s="20">
        <v>13</v>
      </c>
      <c r="P2" s="20">
        <v>14</v>
      </c>
      <c r="Q2" s="20">
        <v>15</v>
      </c>
      <c r="R2" s="20">
        <v>16</v>
      </c>
      <c r="S2" s="20">
        <v>17</v>
      </c>
      <c r="T2" s="20">
        <v>18</v>
      </c>
      <c r="U2" s="20">
        <v>19</v>
      </c>
      <c r="V2" s="20">
        <v>20</v>
      </c>
      <c r="W2" s="20">
        <v>21</v>
      </c>
      <c r="X2" s="20">
        <v>22</v>
      </c>
      <c r="Y2" s="20">
        <v>23</v>
      </c>
      <c r="Z2" s="20">
        <v>24</v>
      </c>
      <c r="AA2" s="20">
        <v>25</v>
      </c>
      <c r="AB2" s="20">
        <v>26</v>
      </c>
      <c r="AC2" s="20">
        <v>27</v>
      </c>
      <c r="AD2" s="20">
        <v>28</v>
      </c>
      <c r="AE2" s="20">
        <v>29</v>
      </c>
      <c r="AF2" s="20">
        <v>30</v>
      </c>
      <c r="AG2" s="20">
        <v>31</v>
      </c>
      <c r="AH2" s="20">
        <v>32</v>
      </c>
      <c r="AI2" s="20">
        <v>33</v>
      </c>
      <c r="AJ2" s="20">
        <v>34</v>
      </c>
      <c r="AK2" s="20">
        <v>35</v>
      </c>
      <c r="AL2" s="20">
        <v>36</v>
      </c>
      <c r="AM2" s="20">
        <v>37</v>
      </c>
      <c r="AN2" s="20">
        <v>38</v>
      </c>
      <c r="AO2" s="20">
        <v>39</v>
      </c>
      <c r="AP2" s="20">
        <v>40</v>
      </c>
      <c r="AQ2" s="10">
        <v>41</v>
      </c>
      <c r="AR2" s="20">
        <v>42</v>
      </c>
      <c r="AS2" s="20">
        <v>43</v>
      </c>
      <c r="AT2" s="20">
        <v>44</v>
      </c>
      <c r="AU2" s="20">
        <v>45</v>
      </c>
      <c r="AV2" s="20">
        <v>46</v>
      </c>
      <c r="AW2" s="20">
        <v>47</v>
      </c>
      <c r="AX2" s="20">
        <v>48</v>
      </c>
      <c r="AY2" s="20">
        <v>49</v>
      </c>
      <c r="AZ2" s="20">
        <v>50</v>
      </c>
      <c r="BA2" s="10">
        <v>51</v>
      </c>
      <c r="BB2" s="20">
        <v>52</v>
      </c>
      <c r="BC2" s="20">
        <v>53</v>
      </c>
      <c r="BD2" s="20">
        <v>54</v>
      </c>
      <c r="BE2" s="20">
        <v>55</v>
      </c>
      <c r="BF2" s="20">
        <v>56</v>
      </c>
      <c r="BG2" s="20">
        <v>57</v>
      </c>
      <c r="BH2" s="20">
        <v>58</v>
      </c>
      <c r="BJ2" s="3" t="s">
        <v>199</v>
      </c>
      <c r="BK2" s="61"/>
      <c r="BL2" s="4" t="s">
        <v>193</v>
      </c>
      <c r="BM2" s="74" t="s">
        <v>193</v>
      </c>
      <c r="BN2" s="61"/>
      <c r="BO2" s="54"/>
      <c r="BP2" s="35" t="s">
        <v>161</v>
      </c>
      <c r="BQ2" s="36"/>
      <c r="BR2" s="35" t="s">
        <v>190</v>
      </c>
      <c r="BS2" s="37"/>
      <c r="BT2" s="37"/>
    </row>
    <row r="3" spans="1:74" s="4" customFormat="1" x14ac:dyDescent="0.25">
      <c r="L3" s="5" t="s">
        <v>56</v>
      </c>
      <c r="AQ3" s="5" t="s">
        <v>56</v>
      </c>
      <c r="BA3" s="4" t="s">
        <v>56</v>
      </c>
      <c r="BI3" s="17"/>
      <c r="BJ3" s="4" t="s">
        <v>200</v>
      </c>
      <c r="BK3" s="62"/>
      <c r="BL3" s="4" t="s">
        <v>194</v>
      </c>
      <c r="BM3" s="75" t="s">
        <v>194</v>
      </c>
      <c r="BN3" s="62"/>
      <c r="BP3" s="35" t="s">
        <v>162</v>
      </c>
      <c r="BQ3" s="36"/>
      <c r="BR3" s="35" t="s">
        <v>162</v>
      </c>
      <c r="BS3" s="36"/>
      <c r="BT3" s="36"/>
      <c r="BV3" s="48"/>
    </row>
    <row r="4" spans="1:74" s="4" customFormat="1" x14ac:dyDescent="0.25">
      <c r="B4" s="6" t="s">
        <v>57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5" t="s">
        <v>55</v>
      </c>
      <c r="M4" s="4" t="s">
        <v>10</v>
      </c>
      <c r="N4" s="4" t="s">
        <v>11</v>
      </c>
      <c r="O4" s="4" t="s">
        <v>12</v>
      </c>
      <c r="P4" s="4" t="s">
        <v>13</v>
      </c>
      <c r="Q4" s="4" t="s">
        <v>14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19</v>
      </c>
      <c r="W4" s="4" t="s">
        <v>20</v>
      </c>
      <c r="X4" s="4" t="s">
        <v>21</v>
      </c>
      <c r="Y4" s="4" t="s">
        <v>22</v>
      </c>
      <c r="Z4" s="4" t="s">
        <v>23</v>
      </c>
      <c r="AA4" s="4" t="s">
        <v>24</v>
      </c>
      <c r="AB4" s="4" t="s">
        <v>25</v>
      </c>
      <c r="AC4" s="4" t="s">
        <v>26</v>
      </c>
      <c r="AD4" s="4" t="s">
        <v>27</v>
      </c>
      <c r="AE4" s="4" t="s">
        <v>28</v>
      </c>
      <c r="AF4" s="4" t="s">
        <v>29</v>
      </c>
      <c r="AG4" s="4" t="s">
        <v>30</v>
      </c>
      <c r="AH4" s="4" t="s">
        <v>31</v>
      </c>
      <c r="AI4" s="4" t="s">
        <v>32</v>
      </c>
      <c r="AJ4" s="4" t="s">
        <v>33</v>
      </c>
      <c r="AK4" s="4" t="s">
        <v>34</v>
      </c>
      <c r="AL4" s="4" t="s">
        <v>35</v>
      </c>
      <c r="AM4" s="4" t="s">
        <v>36</v>
      </c>
      <c r="AN4" s="4" t="s">
        <v>37</v>
      </c>
      <c r="AO4" s="4" t="s">
        <v>38</v>
      </c>
      <c r="AP4" s="4" t="s">
        <v>39</v>
      </c>
      <c r="AQ4" s="5" t="s">
        <v>40</v>
      </c>
      <c r="AR4" s="4" t="s">
        <v>41</v>
      </c>
      <c r="AS4" s="4" t="s">
        <v>58</v>
      </c>
      <c r="AT4" s="4" t="s">
        <v>59</v>
      </c>
      <c r="AU4" s="4" t="s">
        <v>42</v>
      </c>
      <c r="AV4" s="4" t="s">
        <v>43</v>
      </c>
      <c r="AW4" s="4" t="s">
        <v>44</v>
      </c>
      <c r="AX4" s="4" t="s">
        <v>60</v>
      </c>
      <c r="AY4" s="4" t="s">
        <v>45</v>
      </c>
      <c r="AZ4" s="4" t="s">
        <v>46</v>
      </c>
      <c r="BA4" s="5" t="s">
        <v>47</v>
      </c>
      <c r="BB4" s="4" t="s">
        <v>48</v>
      </c>
      <c r="BC4" s="4" t="s">
        <v>49</v>
      </c>
      <c r="BD4" s="4" t="s">
        <v>50</v>
      </c>
      <c r="BE4" s="4" t="s">
        <v>51</v>
      </c>
      <c r="BF4" s="4" t="s">
        <v>52</v>
      </c>
      <c r="BG4" s="4" t="s">
        <v>53</v>
      </c>
      <c r="BH4" s="4" t="s">
        <v>54</v>
      </c>
      <c r="BI4" s="17"/>
      <c r="BJ4" s="4" t="s">
        <v>201</v>
      </c>
      <c r="BK4" s="62"/>
      <c r="BL4" s="4" t="s">
        <v>195</v>
      </c>
      <c r="BM4" s="75" t="s">
        <v>195</v>
      </c>
      <c r="BN4" s="62"/>
      <c r="BP4" s="35" t="s">
        <v>7</v>
      </c>
      <c r="BQ4" s="36"/>
      <c r="BR4" s="35" t="s">
        <v>7</v>
      </c>
      <c r="BS4" s="36"/>
      <c r="BT4" s="36" t="s">
        <v>192</v>
      </c>
      <c r="BU4" s="4" t="s">
        <v>216</v>
      </c>
      <c r="BV4" s="48" t="s">
        <v>191</v>
      </c>
    </row>
    <row r="5" spans="1:74" s="7" customFormat="1" x14ac:dyDescent="0.25">
      <c r="B5" s="7" t="s">
        <v>163</v>
      </c>
      <c r="C5" s="7">
        <v>10.220000000000001</v>
      </c>
      <c r="D5" s="9">
        <v>10.321999999999999</v>
      </c>
      <c r="E5" s="9">
        <v>10.423999999999999</v>
      </c>
      <c r="F5" s="9">
        <v>10.526</v>
      </c>
      <c r="G5" s="7">
        <v>10.63</v>
      </c>
      <c r="H5" s="7">
        <v>10.752000000000001</v>
      </c>
      <c r="I5" s="7">
        <v>10.874000000000001</v>
      </c>
      <c r="J5" s="7">
        <v>10.996</v>
      </c>
      <c r="K5" s="7">
        <v>11.12</v>
      </c>
      <c r="L5" s="7">
        <v>11.208</v>
      </c>
      <c r="M5" s="7">
        <v>11.295</v>
      </c>
      <c r="N5" s="7">
        <v>11.382999999999999</v>
      </c>
      <c r="O5" s="7">
        <v>11.47</v>
      </c>
      <c r="P5" s="7">
        <v>11.49</v>
      </c>
      <c r="Q5" s="7">
        <v>11.51</v>
      </c>
      <c r="R5" s="7">
        <v>11.53</v>
      </c>
      <c r="S5" s="7">
        <v>11.55</v>
      </c>
      <c r="T5" s="7">
        <v>11.563000000000001</v>
      </c>
      <c r="U5" s="7">
        <v>11.576000000000001</v>
      </c>
      <c r="V5" s="7">
        <v>11.59</v>
      </c>
      <c r="W5" s="7">
        <v>11.63</v>
      </c>
      <c r="X5" s="7">
        <v>11.65</v>
      </c>
      <c r="Y5" s="7">
        <v>11.67</v>
      </c>
      <c r="Z5" s="7">
        <v>11.695</v>
      </c>
      <c r="AA5" s="7">
        <v>11.715</v>
      </c>
      <c r="AB5" s="7">
        <v>11.734999999999999</v>
      </c>
      <c r="AC5" s="7">
        <v>11.75</v>
      </c>
      <c r="AD5" s="7">
        <v>11.768000000000001</v>
      </c>
      <c r="AE5" s="7">
        <v>11.795</v>
      </c>
      <c r="AF5" s="7">
        <v>11.815</v>
      </c>
      <c r="AG5" s="7">
        <v>11.835000000000001</v>
      </c>
      <c r="AH5" s="7">
        <v>11.855</v>
      </c>
      <c r="AI5" s="7">
        <v>11.875</v>
      </c>
      <c r="AJ5" s="7">
        <v>11.895</v>
      </c>
      <c r="AK5" s="7">
        <v>11.914999999999999</v>
      </c>
      <c r="AL5" s="7">
        <v>11.935</v>
      </c>
      <c r="AM5" s="7">
        <v>11.955</v>
      </c>
      <c r="AN5" s="7">
        <v>11.975</v>
      </c>
      <c r="AO5" s="7">
        <v>12.085000000000001</v>
      </c>
      <c r="AP5" s="7">
        <v>12.255000000000001</v>
      </c>
      <c r="AQ5" s="8">
        <v>12.395</v>
      </c>
      <c r="AR5" s="7">
        <v>12.555</v>
      </c>
      <c r="AS5" s="7">
        <v>12.605</v>
      </c>
      <c r="AT5" s="7">
        <v>12.635</v>
      </c>
      <c r="AU5" s="7">
        <v>12.654999999999999</v>
      </c>
      <c r="AV5" s="7">
        <v>12.685</v>
      </c>
      <c r="AW5" s="7">
        <v>12.712</v>
      </c>
      <c r="AX5" s="7">
        <v>12.734999999999999</v>
      </c>
      <c r="AY5" s="7">
        <v>12.765000000000001</v>
      </c>
      <c r="AZ5" s="7">
        <v>12.795</v>
      </c>
      <c r="BA5" s="8">
        <v>12.82</v>
      </c>
      <c r="BB5" s="7">
        <v>12.845000000000001</v>
      </c>
      <c r="BC5" s="7">
        <v>12.872</v>
      </c>
      <c r="BD5" s="7">
        <v>12.885</v>
      </c>
      <c r="BE5" s="7">
        <v>12.907999999999999</v>
      </c>
      <c r="BF5" s="7">
        <v>12.912000000000001</v>
      </c>
      <c r="BG5" s="7">
        <v>12.928000000000001</v>
      </c>
      <c r="BH5" s="7">
        <v>12.94</v>
      </c>
      <c r="BI5" s="80"/>
      <c r="BJ5" s="34" t="s">
        <v>202</v>
      </c>
      <c r="BK5" s="63"/>
      <c r="BL5" s="34" t="s">
        <v>196</v>
      </c>
      <c r="BM5" s="75" t="s">
        <v>211</v>
      </c>
      <c r="BN5" s="63"/>
      <c r="BO5" s="34"/>
      <c r="BP5" s="38"/>
      <c r="BQ5" s="36" t="s">
        <v>191</v>
      </c>
      <c r="BR5" s="38">
        <v>10.874000000000001</v>
      </c>
      <c r="BS5" s="36" t="s">
        <v>191</v>
      </c>
      <c r="BT5" s="36" t="s">
        <v>191</v>
      </c>
      <c r="BU5" s="34" t="s">
        <v>215</v>
      </c>
      <c r="BV5" s="34" t="s">
        <v>215</v>
      </c>
    </row>
    <row r="6" spans="1:74" s="10" customFormat="1" ht="3" customHeight="1" x14ac:dyDescent="0.25">
      <c r="BI6" s="15"/>
      <c r="BK6" s="60"/>
      <c r="BM6" s="76"/>
      <c r="BN6" s="60"/>
      <c r="BO6" s="55"/>
      <c r="BQ6" s="23"/>
      <c r="BS6" s="23"/>
      <c r="BT6" s="23"/>
      <c r="BV6" s="50"/>
    </row>
    <row r="7" spans="1:74" x14ac:dyDescent="0.25">
      <c r="B7" s="4" t="s">
        <v>61</v>
      </c>
      <c r="BK7" s="60"/>
      <c r="BN7" s="60"/>
    </row>
    <row r="8" spans="1:74" s="11" customFormat="1" x14ac:dyDescent="0.25">
      <c r="A8" s="84" t="s">
        <v>219</v>
      </c>
      <c r="B8" s="46" t="s">
        <v>68</v>
      </c>
      <c r="C8" s="83">
        <v>6</v>
      </c>
      <c r="D8" s="83">
        <v>17</v>
      </c>
      <c r="E8" s="83">
        <v>8</v>
      </c>
      <c r="F8" s="83">
        <v>10</v>
      </c>
      <c r="G8" s="83">
        <v>13</v>
      </c>
      <c r="H8" s="83">
        <v>9</v>
      </c>
      <c r="I8" s="83">
        <f>SUM(D8+F8)</f>
        <v>27</v>
      </c>
      <c r="J8" s="83">
        <v>8</v>
      </c>
      <c r="K8" s="83">
        <v>10</v>
      </c>
      <c r="L8" s="83"/>
      <c r="M8" s="83">
        <v>11</v>
      </c>
      <c r="N8" s="83">
        <v>15</v>
      </c>
      <c r="O8" s="83">
        <v>15</v>
      </c>
      <c r="P8" s="83">
        <v>6</v>
      </c>
      <c r="Q8" s="83">
        <v>2</v>
      </c>
      <c r="R8" s="83">
        <v>1</v>
      </c>
      <c r="S8" s="83">
        <v>1</v>
      </c>
      <c r="T8" s="83">
        <v>2</v>
      </c>
      <c r="U8" s="83">
        <v>3</v>
      </c>
      <c r="V8" s="83">
        <v>2</v>
      </c>
      <c r="W8" s="83">
        <v>2</v>
      </c>
      <c r="X8" s="83">
        <v>4</v>
      </c>
      <c r="Y8" s="83">
        <v>3</v>
      </c>
      <c r="Z8" s="83">
        <v>1</v>
      </c>
      <c r="AA8" s="83">
        <v>1</v>
      </c>
      <c r="AB8" s="83">
        <v>1</v>
      </c>
      <c r="AC8" s="83">
        <v>1</v>
      </c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1"/>
      <c r="BJ8" s="11">
        <f t="shared" ref="BJ8:BJ27" si="0">SUM(C8:BI8)</f>
        <v>179</v>
      </c>
      <c r="BK8" s="64"/>
      <c r="BL8" s="11">
        <f t="shared" ref="BL8:BL27" si="1">COUNTA(C8:BH8)</f>
        <v>26</v>
      </c>
      <c r="BM8" s="77">
        <f>SUM(BL8*100/55)</f>
        <v>47.272727272727273</v>
      </c>
      <c r="BN8" s="64"/>
      <c r="BO8" s="56"/>
      <c r="BP8" s="11">
        <v>5</v>
      </c>
      <c r="BQ8" s="24">
        <f t="shared" ref="BQ8:BQ14" si="2">SUM(BP8*100/533)</f>
        <v>0.93808630393996251</v>
      </c>
      <c r="BR8" s="11">
        <v>7</v>
      </c>
      <c r="BS8" s="24">
        <f t="shared" ref="BS8:BS14" si="3">SUM(BR8*100/665)</f>
        <v>1.0526315789473684</v>
      </c>
      <c r="BT8" s="24">
        <f t="shared" ref="BT8:BT24" si="4">SUM((BS8+BQ8)/2)</f>
        <v>0.99535894144366543</v>
      </c>
      <c r="BU8" s="11">
        <f>SUM(BP8+BR8)</f>
        <v>12</v>
      </c>
      <c r="BV8" s="51">
        <f>SUM(BU8*100/1198)</f>
        <v>1.001669449081803</v>
      </c>
    </row>
    <row r="9" spans="1:74" s="11" customFormat="1" x14ac:dyDescent="0.25">
      <c r="B9" s="45" t="s">
        <v>91</v>
      </c>
      <c r="J9" s="11">
        <v>1</v>
      </c>
      <c r="P9" s="11">
        <v>1</v>
      </c>
      <c r="BI9" s="81"/>
      <c r="BJ9" s="11">
        <f t="shared" si="0"/>
        <v>2</v>
      </c>
      <c r="BK9" s="64"/>
      <c r="BL9" s="11">
        <f t="shared" si="1"/>
        <v>2</v>
      </c>
      <c r="BM9" s="77">
        <f t="shared" ref="BM9:BM27" si="5">SUM(BL9*100/55)</f>
        <v>3.6363636363636362</v>
      </c>
      <c r="BN9" s="64"/>
      <c r="BO9" s="56"/>
      <c r="BQ9" s="24">
        <f t="shared" si="2"/>
        <v>0</v>
      </c>
      <c r="BS9" s="24">
        <f t="shared" si="3"/>
        <v>0</v>
      </c>
      <c r="BT9" s="24">
        <f t="shared" si="4"/>
        <v>0</v>
      </c>
      <c r="BU9" s="11">
        <f t="shared" ref="BU9:BU72" si="6">SUM(BP9+BR9)</f>
        <v>0</v>
      </c>
      <c r="BV9" s="51">
        <f t="shared" ref="BV9:BV72" si="7">SUM(BU9*100/1198)</f>
        <v>0</v>
      </c>
    </row>
    <row r="10" spans="1:74" s="11" customFormat="1" x14ac:dyDescent="0.25">
      <c r="A10" s="84" t="s">
        <v>219</v>
      </c>
      <c r="B10" s="45" t="s">
        <v>95</v>
      </c>
      <c r="D10" s="11">
        <v>1</v>
      </c>
      <c r="I10" s="11">
        <f>SUM(D10+F10)</f>
        <v>1</v>
      </c>
      <c r="N10" s="11">
        <v>1</v>
      </c>
      <c r="P10" s="11">
        <v>1</v>
      </c>
      <c r="V10" s="11">
        <v>1</v>
      </c>
      <c r="BI10" s="81"/>
      <c r="BJ10" s="11">
        <f t="shared" si="0"/>
        <v>5</v>
      </c>
      <c r="BK10" s="64"/>
      <c r="BL10" s="11">
        <f t="shared" si="1"/>
        <v>5</v>
      </c>
      <c r="BM10" s="77">
        <f t="shared" si="5"/>
        <v>9.0909090909090917</v>
      </c>
      <c r="BN10" s="64"/>
      <c r="BO10" s="56"/>
      <c r="BQ10" s="24">
        <f t="shared" si="2"/>
        <v>0</v>
      </c>
      <c r="BS10" s="24">
        <f t="shared" si="3"/>
        <v>0</v>
      </c>
      <c r="BT10" s="24">
        <f t="shared" si="4"/>
        <v>0</v>
      </c>
      <c r="BU10" s="11">
        <f t="shared" si="6"/>
        <v>0</v>
      </c>
      <c r="BV10" s="51">
        <f t="shared" si="7"/>
        <v>0</v>
      </c>
    </row>
    <row r="11" spans="1:74" s="11" customFormat="1" x14ac:dyDescent="0.25">
      <c r="B11" s="45" t="s">
        <v>121</v>
      </c>
      <c r="V11" s="11">
        <v>1</v>
      </c>
      <c r="AA11" s="11">
        <v>1</v>
      </c>
      <c r="AG11" s="11">
        <v>1</v>
      </c>
      <c r="BI11" s="81"/>
      <c r="BJ11" s="11">
        <f t="shared" si="0"/>
        <v>3</v>
      </c>
      <c r="BK11" s="64"/>
      <c r="BL11" s="11">
        <f t="shared" si="1"/>
        <v>3</v>
      </c>
      <c r="BM11" s="77">
        <f t="shared" si="5"/>
        <v>5.4545454545454541</v>
      </c>
      <c r="BN11" s="64"/>
      <c r="BO11" s="56"/>
      <c r="BQ11" s="24">
        <f t="shared" si="2"/>
        <v>0</v>
      </c>
      <c r="BS11" s="24">
        <f t="shared" si="3"/>
        <v>0</v>
      </c>
      <c r="BT11" s="24">
        <f t="shared" si="4"/>
        <v>0</v>
      </c>
      <c r="BU11" s="11">
        <f t="shared" si="6"/>
        <v>0</v>
      </c>
      <c r="BV11" s="51">
        <f t="shared" si="7"/>
        <v>0</v>
      </c>
    </row>
    <row r="12" spans="1:74" s="11" customFormat="1" x14ac:dyDescent="0.25">
      <c r="B12" s="45" t="s">
        <v>138</v>
      </c>
      <c r="E12" s="11">
        <v>1</v>
      </c>
      <c r="G12" s="11">
        <v>3</v>
      </c>
      <c r="N12" s="11">
        <v>1</v>
      </c>
      <c r="S12" s="11">
        <v>1</v>
      </c>
      <c r="T12" s="11">
        <v>2</v>
      </c>
      <c r="V12" s="11">
        <v>1</v>
      </c>
      <c r="W12" s="11">
        <v>4</v>
      </c>
      <c r="Y12" s="11">
        <v>3</v>
      </c>
      <c r="AB12" s="11">
        <v>3</v>
      </c>
      <c r="BI12" s="81"/>
      <c r="BJ12" s="11">
        <f t="shared" si="0"/>
        <v>19</v>
      </c>
      <c r="BK12" s="64"/>
      <c r="BL12" s="11">
        <f t="shared" si="1"/>
        <v>9</v>
      </c>
      <c r="BM12" s="77">
        <f t="shared" si="5"/>
        <v>16.363636363636363</v>
      </c>
      <c r="BN12" s="64"/>
      <c r="BO12" s="56"/>
      <c r="BQ12" s="24">
        <f t="shared" si="2"/>
        <v>0</v>
      </c>
      <c r="BS12" s="24">
        <f t="shared" si="3"/>
        <v>0</v>
      </c>
      <c r="BT12" s="24">
        <f t="shared" si="4"/>
        <v>0</v>
      </c>
      <c r="BU12" s="11">
        <f t="shared" si="6"/>
        <v>0</v>
      </c>
      <c r="BV12" s="51">
        <f t="shared" si="7"/>
        <v>0</v>
      </c>
    </row>
    <row r="13" spans="1:74" s="2" customFormat="1" x14ac:dyDescent="0.25">
      <c r="B13" s="31" t="s">
        <v>136</v>
      </c>
      <c r="E13" s="2">
        <v>2</v>
      </c>
      <c r="F13" s="2">
        <v>4</v>
      </c>
      <c r="G13" s="2">
        <v>1</v>
      </c>
      <c r="H13" s="2">
        <v>1</v>
      </c>
      <c r="I13" s="2">
        <f>SUM(D13+F13)</f>
        <v>4</v>
      </c>
      <c r="J13" s="2">
        <v>4</v>
      </c>
      <c r="K13" s="2">
        <v>2</v>
      </c>
      <c r="N13" s="2">
        <v>1</v>
      </c>
      <c r="O13" s="2">
        <v>5</v>
      </c>
      <c r="S13" s="2">
        <v>1</v>
      </c>
      <c r="U13" s="2">
        <v>1</v>
      </c>
      <c r="BI13" s="13"/>
      <c r="BJ13" s="11">
        <f t="shared" si="0"/>
        <v>26</v>
      </c>
      <c r="BK13" s="64"/>
      <c r="BL13" s="33">
        <f t="shared" si="1"/>
        <v>11</v>
      </c>
      <c r="BM13" s="77">
        <f t="shared" si="5"/>
        <v>20</v>
      </c>
      <c r="BN13" s="64"/>
      <c r="BO13" s="56"/>
      <c r="BP13" s="2">
        <v>2</v>
      </c>
      <c r="BQ13" s="24">
        <f t="shared" si="2"/>
        <v>0.37523452157598497</v>
      </c>
      <c r="BR13" s="2">
        <v>2</v>
      </c>
      <c r="BS13" s="24">
        <f t="shared" si="3"/>
        <v>0.3007518796992481</v>
      </c>
      <c r="BT13" s="24">
        <f t="shared" si="4"/>
        <v>0.33799320063761651</v>
      </c>
      <c r="BU13" s="11">
        <f t="shared" si="6"/>
        <v>4</v>
      </c>
      <c r="BV13" s="51">
        <f t="shared" si="7"/>
        <v>0.333889816360601</v>
      </c>
    </row>
    <row r="14" spans="1:74" s="2" customFormat="1" x14ac:dyDescent="0.25">
      <c r="A14" s="28"/>
      <c r="B14" s="31" t="s">
        <v>160</v>
      </c>
      <c r="C14" s="2">
        <v>2</v>
      </c>
      <c r="D14" s="2">
        <v>3</v>
      </c>
      <c r="F14" s="2">
        <v>3</v>
      </c>
      <c r="G14" s="2">
        <v>3</v>
      </c>
      <c r="H14" s="2">
        <v>7</v>
      </c>
      <c r="I14" s="2">
        <f>SUM(D14+F14)</f>
        <v>6</v>
      </c>
      <c r="J14" s="2">
        <v>3</v>
      </c>
      <c r="K14" s="2">
        <v>3</v>
      </c>
      <c r="N14" s="2">
        <v>2</v>
      </c>
      <c r="O14" s="2">
        <v>1</v>
      </c>
      <c r="P14" s="2">
        <v>4</v>
      </c>
      <c r="R14" s="2">
        <v>1</v>
      </c>
      <c r="S14" s="2">
        <v>2</v>
      </c>
      <c r="T14" s="2">
        <v>1</v>
      </c>
      <c r="V14" s="2">
        <v>3</v>
      </c>
      <c r="X14" s="2">
        <v>3</v>
      </c>
      <c r="AA14" s="2">
        <v>1</v>
      </c>
      <c r="AB14" s="2">
        <v>2</v>
      </c>
      <c r="AD14" s="2">
        <v>1</v>
      </c>
      <c r="AI14" s="2">
        <v>1</v>
      </c>
      <c r="BI14" s="13"/>
      <c r="BJ14" s="11">
        <f t="shared" si="0"/>
        <v>52</v>
      </c>
      <c r="BK14" s="64"/>
      <c r="BL14" s="33">
        <f t="shared" si="1"/>
        <v>20</v>
      </c>
      <c r="BM14" s="77">
        <f t="shared" si="5"/>
        <v>36.363636363636367</v>
      </c>
      <c r="BN14" s="64"/>
      <c r="BO14" s="56"/>
      <c r="BP14" s="2">
        <v>1</v>
      </c>
      <c r="BQ14" s="24">
        <f t="shared" si="2"/>
        <v>0.18761726078799248</v>
      </c>
      <c r="BS14" s="24">
        <f t="shared" si="3"/>
        <v>0</v>
      </c>
      <c r="BT14" s="24">
        <f t="shared" si="4"/>
        <v>9.3808630393996242E-2</v>
      </c>
      <c r="BU14" s="11">
        <f t="shared" si="6"/>
        <v>1</v>
      </c>
      <c r="BV14" s="51">
        <f t="shared" si="7"/>
        <v>8.347245409015025E-2</v>
      </c>
    </row>
    <row r="15" spans="1:74" s="2" customFormat="1" x14ac:dyDescent="0.25">
      <c r="B15" s="31" t="s">
        <v>205</v>
      </c>
      <c r="I15" s="11"/>
      <c r="O15" s="2">
        <v>2</v>
      </c>
      <c r="BI15" s="13"/>
      <c r="BJ15" s="11">
        <f t="shared" si="0"/>
        <v>2</v>
      </c>
      <c r="BK15" s="64"/>
      <c r="BL15" s="33">
        <f t="shared" si="1"/>
        <v>1</v>
      </c>
      <c r="BM15" s="77">
        <f t="shared" si="5"/>
        <v>1.8181818181818181</v>
      </c>
      <c r="BN15" s="64"/>
      <c r="BO15" s="56"/>
      <c r="BQ15" s="24">
        <f t="shared" ref="BQ15:BQ16" si="8">SUM(BP15*100/533)</f>
        <v>0</v>
      </c>
      <c r="BS15" s="24">
        <f t="shared" ref="BS15:BS16" si="9">SUM(BR15*100/665)</f>
        <v>0</v>
      </c>
      <c r="BT15" s="24">
        <f t="shared" si="4"/>
        <v>0</v>
      </c>
      <c r="BU15" s="11">
        <f t="shared" si="6"/>
        <v>0</v>
      </c>
      <c r="BV15" s="51">
        <f t="shared" si="7"/>
        <v>0</v>
      </c>
    </row>
    <row r="16" spans="1:74" s="2" customFormat="1" x14ac:dyDescent="0.25">
      <c r="B16" s="31" t="s">
        <v>184</v>
      </c>
      <c r="I16" s="11"/>
      <c r="J16" s="2">
        <v>1</v>
      </c>
      <c r="K16" s="2">
        <v>1</v>
      </c>
      <c r="N16" s="2">
        <v>1</v>
      </c>
      <c r="W16" s="2">
        <v>2</v>
      </c>
      <c r="BI16" s="13"/>
      <c r="BJ16" s="11">
        <f t="shared" si="0"/>
        <v>5</v>
      </c>
      <c r="BK16" s="64"/>
      <c r="BL16" s="33">
        <f t="shared" si="1"/>
        <v>4</v>
      </c>
      <c r="BM16" s="77">
        <f t="shared" si="5"/>
        <v>7.2727272727272725</v>
      </c>
      <c r="BN16" s="64"/>
      <c r="BO16" s="56"/>
      <c r="BQ16" s="24">
        <f t="shared" si="8"/>
        <v>0</v>
      </c>
      <c r="BS16" s="24">
        <f t="shared" si="9"/>
        <v>0</v>
      </c>
      <c r="BT16" s="24">
        <f t="shared" si="4"/>
        <v>0</v>
      </c>
      <c r="BU16" s="11">
        <f t="shared" si="6"/>
        <v>0</v>
      </c>
      <c r="BV16" s="51">
        <f t="shared" si="7"/>
        <v>0</v>
      </c>
    </row>
    <row r="17" spans="1:74" s="2" customFormat="1" x14ac:dyDescent="0.25">
      <c r="A17" s="28"/>
      <c r="B17" s="31" t="s">
        <v>176</v>
      </c>
      <c r="I17" s="11"/>
      <c r="BF17" s="2">
        <v>1</v>
      </c>
      <c r="BI17" s="13"/>
      <c r="BJ17" s="11">
        <f t="shared" si="0"/>
        <v>1</v>
      </c>
      <c r="BK17" s="64"/>
      <c r="BL17" s="33">
        <f t="shared" si="1"/>
        <v>1</v>
      </c>
      <c r="BM17" s="77">
        <f t="shared" si="5"/>
        <v>1.8181818181818181</v>
      </c>
      <c r="BN17" s="64"/>
      <c r="BO17" s="56"/>
      <c r="BQ17" s="24">
        <f t="shared" ref="BQ17:BQ23" si="10">SUM(BP17*100/533)</f>
        <v>0</v>
      </c>
      <c r="BS17" s="24">
        <f t="shared" ref="BS17:BS23" si="11">SUM(BR17*100/665)</f>
        <v>0</v>
      </c>
      <c r="BT17" s="24">
        <f t="shared" si="4"/>
        <v>0</v>
      </c>
      <c r="BU17" s="11">
        <f t="shared" si="6"/>
        <v>0</v>
      </c>
      <c r="BV17" s="51">
        <f t="shared" si="7"/>
        <v>0</v>
      </c>
    </row>
    <row r="18" spans="1:74" s="2" customFormat="1" x14ac:dyDescent="0.25">
      <c r="B18" s="31" t="s">
        <v>119</v>
      </c>
      <c r="I18" s="11"/>
      <c r="AA18" s="2">
        <v>1</v>
      </c>
      <c r="AH18" s="2">
        <v>1</v>
      </c>
      <c r="BI18" s="13"/>
      <c r="BJ18" s="11">
        <f t="shared" si="0"/>
        <v>2</v>
      </c>
      <c r="BK18" s="64"/>
      <c r="BL18" s="33">
        <f t="shared" si="1"/>
        <v>2</v>
      </c>
      <c r="BM18" s="77">
        <f t="shared" si="5"/>
        <v>3.6363636363636362</v>
      </c>
      <c r="BN18" s="64"/>
      <c r="BO18" s="56"/>
      <c r="BQ18" s="24">
        <f t="shared" si="10"/>
        <v>0</v>
      </c>
      <c r="BS18" s="24">
        <f t="shared" si="11"/>
        <v>0</v>
      </c>
      <c r="BT18" s="24">
        <f t="shared" si="4"/>
        <v>0</v>
      </c>
      <c r="BU18" s="11">
        <f t="shared" si="6"/>
        <v>0</v>
      </c>
      <c r="BV18" s="51">
        <f t="shared" si="7"/>
        <v>0</v>
      </c>
    </row>
    <row r="19" spans="1:74" s="2" customFormat="1" x14ac:dyDescent="0.25">
      <c r="B19" s="31" t="s">
        <v>156</v>
      </c>
      <c r="F19" s="2">
        <v>1</v>
      </c>
      <c r="I19" s="2">
        <f>SUM(D19+F19)</f>
        <v>1</v>
      </c>
      <c r="N19" s="2">
        <v>1</v>
      </c>
      <c r="BI19" s="13"/>
      <c r="BJ19" s="11">
        <f t="shared" si="0"/>
        <v>3</v>
      </c>
      <c r="BK19" s="64"/>
      <c r="BL19" s="33">
        <f t="shared" si="1"/>
        <v>3</v>
      </c>
      <c r="BM19" s="77">
        <f t="shared" si="5"/>
        <v>5.4545454545454541</v>
      </c>
      <c r="BN19" s="64"/>
      <c r="BO19" s="56"/>
      <c r="BQ19" s="24">
        <f t="shared" si="10"/>
        <v>0</v>
      </c>
      <c r="BR19" s="2">
        <v>1</v>
      </c>
      <c r="BS19" s="24">
        <f t="shared" si="11"/>
        <v>0.15037593984962405</v>
      </c>
      <c r="BT19" s="24">
        <f t="shared" si="4"/>
        <v>7.5187969924812026E-2</v>
      </c>
      <c r="BU19" s="11">
        <f t="shared" si="6"/>
        <v>1</v>
      </c>
      <c r="BV19" s="51">
        <f t="shared" si="7"/>
        <v>8.347245409015025E-2</v>
      </c>
    </row>
    <row r="20" spans="1:74" s="2" customFormat="1" x14ac:dyDescent="0.25">
      <c r="B20" s="31" t="s">
        <v>73</v>
      </c>
      <c r="C20" s="2">
        <v>1</v>
      </c>
      <c r="H20" s="2">
        <v>2</v>
      </c>
      <c r="I20" s="11"/>
      <c r="J20" s="2">
        <v>1</v>
      </c>
      <c r="M20" s="2">
        <v>2</v>
      </c>
      <c r="N20" s="2">
        <v>7</v>
      </c>
      <c r="O20" s="2">
        <v>5</v>
      </c>
      <c r="P20" s="2">
        <v>3</v>
      </c>
      <c r="U20" s="2">
        <v>1</v>
      </c>
      <c r="V20" s="2">
        <v>3</v>
      </c>
      <c r="W20" s="2">
        <v>1</v>
      </c>
      <c r="Y20" s="2">
        <v>4</v>
      </c>
      <c r="Z20" s="2">
        <v>7</v>
      </c>
      <c r="AA20" s="2">
        <v>2</v>
      </c>
      <c r="AB20" s="2">
        <v>1</v>
      </c>
      <c r="AD20" s="2">
        <v>2</v>
      </c>
      <c r="BI20" s="13"/>
      <c r="BJ20" s="11">
        <f t="shared" si="0"/>
        <v>42</v>
      </c>
      <c r="BK20" s="64"/>
      <c r="BL20" s="33">
        <f t="shared" si="1"/>
        <v>15</v>
      </c>
      <c r="BM20" s="77">
        <f t="shared" si="5"/>
        <v>27.272727272727273</v>
      </c>
      <c r="BN20" s="64"/>
      <c r="BO20" s="56"/>
      <c r="BP20" s="2">
        <v>2</v>
      </c>
      <c r="BQ20" s="24">
        <f t="shared" si="10"/>
        <v>0.37523452157598497</v>
      </c>
      <c r="BR20" s="2">
        <v>2</v>
      </c>
      <c r="BS20" s="24">
        <f t="shared" si="11"/>
        <v>0.3007518796992481</v>
      </c>
      <c r="BT20" s="24">
        <f t="shared" si="4"/>
        <v>0.33799320063761651</v>
      </c>
      <c r="BU20" s="11">
        <f t="shared" si="6"/>
        <v>4</v>
      </c>
      <c r="BV20" s="51">
        <f t="shared" si="7"/>
        <v>0.333889816360601</v>
      </c>
    </row>
    <row r="21" spans="1:74" s="2" customFormat="1" x14ac:dyDescent="0.25">
      <c r="B21" s="31" t="s">
        <v>138</v>
      </c>
      <c r="F21" s="2">
        <v>2</v>
      </c>
      <c r="I21" s="2">
        <f>SUM(D21+F21)</f>
        <v>2</v>
      </c>
      <c r="K21" s="2">
        <v>3</v>
      </c>
      <c r="BI21" s="13"/>
      <c r="BJ21" s="11">
        <f t="shared" si="0"/>
        <v>7</v>
      </c>
      <c r="BK21" s="64"/>
      <c r="BL21" s="33">
        <f t="shared" si="1"/>
        <v>3</v>
      </c>
      <c r="BM21" s="77">
        <f t="shared" si="5"/>
        <v>5.4545454545454541</v>
      </c>
      <c r="BN21" s="64"/>
      <c r="BO21" s="56"/>
      <c r="BQ21" s="24">
        <f t="shared" si="10"/>
        <v>0</v>
      </c>
      <c r="BS21" s="24">
        <f t="shared" si="11"/>
        <v>0</v>
      </c>
      <c r="BT21" s="24">
        <f t="shared" si="4"/>
        <v>0</v>
      </c>
      <c r="BU21" s="11">
        <f t="shared" si="6"/>
        <v>0</v>
      </c>
      <c r="BV21" s="51">
        <f t="shared" si="7"/>
        <v>0</v>
      </c>
    </row>
    <row r="22" spans="1:74" s="2" customFormat="1" x14ac:dyDescent="0.25">
      <c r="B22" s="31" t="s">
        <v>124</v>
      </c>
      <c r="D22" s="2">
        <v>2</v>
      </c>
      <c r="E22" s="2">
        <v>3</v>
      </c>
      <c r="F22" s="2">
        <v>1</v>
      </c>
      <c r="G22" s="2">
        <v>3</v>
      </c>
      <c r="H22" s="2">
        <v>1</v>
      </c>
      <c r="I22" s="2">
        <f>SUM(D22+F22)</f>
        <v>3</v>
      </c>
      <c r="N22" s="2">
        <v>1</v>
      </c>
      <c r="BI22" s="13"/>
      <c r="BJ22" s="11">
        <f t="shared" si="0"/>
        <v>14</v>
      </c>
      <c r="BK22" s="64"/>
      <c r="BL22" s="33">
        <f t="shared" si="1"/>
        <v>7</v>
      </c>
      <c r="BM22" s="77">
        <f t="shared" si="5"/>
        <v>12.727272727272727</v>
      </c>
      <c r="BN22" s="64"/>
      <c r="BO22" s="56"/>
      <c r="BP22" s="2">
        <v>1</v>
      </c>
      <c r="BQ22" s="24">
        <f t="shared" si="10"/>
        <v>0.18761726078799248</v>
      </c>
      <c r="BR22" s="2">
        <v>1</v>
      </c>
      <c r="BS22" s="24">
        <f t="shared" si="11"/>
        <v>0.15037593984962405</v>
      </c>
      <c r="BT22" s="24">
        <f t="shared" si="4"/>
        <v>0.16899660031880825</v>
      </c>
      <c r="BU22" s="11">
        <f t="shared" si="6"/>
        <v>2</v>
      </c>
      <c r="BV22" s="51">
        <f t="shared" si="7"/>
        <v>0.1669449081803005</v>
      </c>
    </row>
    <row r="23" spans="1:74" s="2" customFormat="1" x14ac:dyDescent="0.25">
      <c r="B23" s="31" t="s">
        <v>212</v>
      </c>
      <c r="D23" s="2">
        <v>1</v>
      </c>
      <c r="F23" s="2">
        <v>2</v>
      </c>
      <c r="I23" s="2">
        <f>SUM(D23+F23)</f>
        <v>3</v>
      </c>
      <c r="W23" s="2">
        <v>1</v>
      </c>
      <c r="AG23" s="2">
        <v>1</v>
      </c>
      <c r="BI23" s="13"/>
      <c r="BJ23" s="11">
        <f t="shared" si="0"/>
        <v>8</v>
      </c>
      <c r="BK23" s="64"/>
      <c r="BL23" s="33">
        <f t="shared" si="1"/>
        <v>5</v>
      </c>
      <c r="BM23" s="77">
        <f t="shared" si="5"/>
        <v>9.0909090909090917</v>
      </c>
      <c r="BN23" s="64"/>
      <c r="BO23" s="56"/>
      <c r="BP23" s="2">
        <v>2</v>
      </c>
      <c r="BQ23" s="24">
        <f t="shared" si="10"/>
        <v>0.37523452157598497</v>
      </c>
      <c r="BR23" s="2">
        <v>1</v>
      </c>
      <c r="BS23" s="24">
        <f t="shared" si="11"/>
        <v>0.15037593984962405</v>
      </c>
      <c r="BT23" s="24">
        <f t="shared" si="4"/>
        <v>0.26280523071280448</v>
      </c>
      <c r="BU23" s="11">
        <f t="shared" si="6"/>
        <v>3</v>
      </c>
      <c r="BV23" s="51">
        <f t="shared" si="7"/>
        <v>0.25041736227045075</v>
      </c>
    </row>
    <row r="24" spans="1:74" s="11" customFormat="1" x14ac:dyDescent="0.25">
      <c r="A24" s="84" t="s">
        <v>219</v>
      </c>
      <c r="B24" s="11" t="s">
        <v>62</v>
      </c>
      <c r="C24" s="83">
        <v>2</v>
      </c>
      <c r="D24" s="83"/>
      <c r="E24" s="83">
        <v>1</v>
      </c>
      <c r="F24" s="83"/>
      <c r="G24" s="83"/>
      <c r="H24" s="83"/>
      <c r="I24" s="83"/>
      <c r="J24" s="83"/>
      <c r="K24" s="83"/>
      <c r="L24" s="83"/>
      <c r="M24" s="83">
        <v>2</v>
      </c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>
        <v>1</v>
      </c>
      <c r="AE24" s="83"/>
      <c r="AF24" s="83"/>
      <c r="AG24" s="83"/>
      <c r="AH24" s="83">
        <v>1</v>
      </c>
      <c r="AI24" s="83">
        <v>2</v>
      </c>
      <c r="AJ24" s="83"/>
      <c r="AK24" s="83">
        <v>1</v>
      </c>
      <c r="AL24" s="83">
        <v>3</v>
      </c>
      <c r="AM24" s="83"/>
      <c r="AN24" s="83">
        <v>1</v>
      </c>
      <c r="AO24" s="83">
        <v>1</v>
      </c>
      <c r="AP24" s="83"/>
      <c r="AQ24" s="83"/>
      <c r="AR24" s="83"/>
      <c r="AS24" s="83"/>
      <c r="AT24" s="83">
        <v>2</v>
      </c>
      <c r="AU24" s="83"/>
      <c r="AV24" s="83">
        <v>3</v>
      </c>
      <c r="AW24" s="83"/>
      <c r="AX24" s="83"/>
      <c r="AY24" s="83"/>
      <c r="AZ24" s="83">
        <v>3</v>
      </c>
      <c r="BA24" s="83"/>
      <c r="BB24" s="83">
        <v>1</v>
      </c>
      <c r="BC24" s="83"/>
      <c r="BD24" s="83">
        <v>1</v>
      </c>
      <c r="BE24" s="83">
        <v>1</v>
      </c>
      <c r="BF24" s="83">
        <v>3</v>
      </c>
      <c r="BG24" s="83"/>
      <c r="BH24" s="83">
        <v>7</v>
      </c>
      <c r="BI24" s="81"/>
      <c r="BJ24" s="11">
        <f t="shared" si="0"/>
        <v>36</v>
      </c>
      <c r="BK24" s="64"/>
      <c r="BL24" s="11">
        <f t="shared" si="1"/>
        <v>18</v>
      </c>
      <c r="BM24" s="77">
        <f t="shared" si="5"/>
        <v>32.727272727272727</v>
      </c>
      <c r="BN24" s="64"/>
      <c r="BO24" s="56"/>
      <c r="BP24" s="11">
        <v>1</v>
      </c>
      <c r="BQ24" s="24">
        <f t="shared" ref="BQ24:BQ84" si="12">SUM(BP24*100/533)</f>
        <v>0.18761726078799248</v>
      </c>
      <c r="BR24" s="11">
        <v>1</v>
      </c>
      <c r="BS24" s="24">
        <f t="shared" ref="BS24:BS84" si="13">SUM(BR24*100/665)</f>
        <v>0.15037593984962405</v>
      </c>
      <c r="BT24" s="24">
        <f t="shared" si="4"/>
        <v>0.16899660031880825</v>
      </c>
      <c r="BU24" s="11">
        <f t="shared" si="6"/>
        <v>2</v>
      </c>
      <c r="BV24" s="51">
        <f t="shared" si="7"/>
        <v>0.1669449081803005</v>
      </c>
    </row>
    <row r="25" spans="1:74" s="11" customFormat="1" x14ac:dyDescent="0.25">
      <c r="B25" s="11" t="s">
        <v>185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>
        <v>1</v>
      </c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1"/>
      <c r="BJ25" s="11">
        <f t="shared" si="0"/>
        <v>1</v>
      </c>
      <c r="BK25" s="64"/>
      <c r="BL25" s="11">
        <f t="shared" si="1"/>
        <v>1</v>
      </c>
      <c r="BM25" s="77">
        <f t="shared" si="5"/>
        <v>1.8181818181818181</v>
      </c>
      <c r="BN25" s="64"/>
      <c r="BO25" s="56"/>
      <c r="BQ25" s="24">
        <f t="shared" si="12"/>
        <v>0</v>
      </c>
      <c r="BS25" s="24">
        <f t="shared" si="13"/>
        <v>0</v>
      </c>
      <c r="BT25" s="24">
        <f t="shared" ref="BT25:BT81" si="14">SUM((BS25+BQ25)/2)</f>
        <v>0</v>
      </c>
      <c r="BU25" s="11">
        <f t="shared" si="6"/>
        <v>0</v>
      </c>
      <c r="BV25" s="51">
        <f t="shared" si="7"/>
        <v>0</v>
      </c>
    </row>
    <row r="26" spans="1:74" s="11" customFormat="1" x14ac:dyDescent="0.25">
      <c r="A26" s="84" t="s">
        <v>219</v>
      </c>
      <c r="B26" s="11" t="s">
        <v>198</v>
      </c>
      <c r="C26" s="83"/>
      <c r="D26" s="83">
        <v>7</v>
      </c>
      <c r="E26" s="83">
        <v>11</v>
      </c>
      <c r="F26" s="83">
        <v>5</v>
      </c>
      <c r="G26" s="83">
        <v>6</v>
      </c>
      <c r="H26" s="83">
        <v>1</v>
      </c>
      <c r="I26" s="83">
        <f t="shared" ref="I26:I31" si="15">SUM(D26+F26)</f>
        <v>12</v>
      </c>
      <c r="J26" s="83">
        <v>5</v>
      </c>
      <c r="K26" s="83">
        <v>10</v>
      </c>
      <c r="L26" s="83"/>
      <c r="M26" s="83">
        <v>5</v>
      </c>
      <c r="N26" s="83">
        <v>4</v>
      </c>
      <c r="O26" s="83">
        <v>3</v>
      </c>
      <c r="P26" s="83">
        <v>3</v>
      </c>
      <c r="Q26" s="83"/>
      <c r="R26" s="83">
        <v>2</v>
      </c>
      <c r="S26" s="83">
        <v>1</v>
      </c>
      <c r="T26" s="83">
        <v>1</v>
      </c>
      <c r="U26" s="83"/>
      <c r="V26" s="83">
        <v>4</v>
      </c>
      <c r="W26" s="83">
        <v>2</v>
      </c>
      <c r="X26" s="83">
        <v>2</v>
      </c>
      <c r="Y26" s="83">
        <v>4</v>
      </c>
      <c r="Z26" s="83">
        <v>2</v>
      </c>
      <c r="AA26" s="83">
        <v>1</v>
      </c>
      <c r="AB26" s="83">
        <v>1</v>
      </c>
      <c r="AC26" s="83"/>
      <c r="AD26" s="83"/>
      <c r="AE26" s="83">
        <v>1</v>
      </c>
      <c r="AF26" s="83">
        <v>1</v>
      </c>
      <c r="AG26" s="83">
        <v>3</v>
      </c>
      <c r="AH26" s="83">
        <v>5</v>
      </c>
      <c r="AI26" s="83">
        <v>3</v>
      </c>
      <c r="AJ26" s="83">
        <v>8</v>
      </c>
      <c r="AK26" s="83">
        <v>11</v>
      </c>
      <c r="AL26" s="83">
        <v>11</v>
      </c>
      <c r="AM26" s="83">
        <v>22</v>
      </c>
      <c r="AN26" s="83">
        <v>8</v>
      </c>
      <c r="AO26" s="83">
        <v>9</v>
      </c>
      <c r="AP26" s="83">
        <v>12</v>
      </c>
      <c r="AQ26" s="83"/>
      <c r="AR26" s="83">
        <v>30</v>
      </c>
      <c r="AS26" s="83">
        <v>17</v>
      </c>
      <c r="AT26" s="83">
        <v>9</v>
      </c>
      <c r="AU26" s="83">
        <v>38</v>
      </c>
      <c r="AV26" s="83">
        <v>30</v>
      </c>
      <c r="AW26" s="83">
        <v>17</v>
      </c>
      <c r="AX26" s="83">
        <v>24</v>
      </c>
      <c r="AY26" s="83">
        <v>36</v>
      </c>
      <c r="AZ26" s="83">
        <v>22</v>
      </c>
      <c r="BA26" s="83"/>
      <c r="BB26" s="83">
        <v>5</v>
      </c>
      <c r="BC26" s="83">
        <v>23</v>
      </c>
      <c r="BD26" s="83">
        <v>18</v>
      </c>
      <c r="BE26" s="83">
        <v>17</v>
      </c>
      <c r="BF26" s="83">
        <v>52</v>
      </c>
      <c r="BG26" s="83">
        <v>32</v>
      </c>
      <c r="BH26" s="83">
        <v>11</v>
      </c>
      <c r="BI26" s="81"/>
      <c r="BJ26" s="11">
        <f t="shared" si="0"/>
        <v>567</v>
      </c>
      <c r="BK26" s="64"/>
      <c r="BL26" s="11">
        <f t="shared" si="1"/>
        <v>50</v>
      </c>
      <c r="BM26" s="77">
        <f t="shared" si="5"/>
        <v>90.909090909090907</v>
      </c>
      <c r="BN26" s="64"/>
      <c r="BO26" s="56"/>
      <c r="BP26" s="11">
        <v>1</v>
      </c>
      <c r="BQ26" s="24">
        <f t="shared" si="12"/>
        <v>0.18761726078799248</v>
      </c>
      <c r="BR26" s="11">
        <v>4</v>
      </c>
      <c r="BS26" s="24">
        <f t="shared" si="13"/>
        <v>0.60150375939849621</v>
      </c>
      <c r="BT26" s="24">
        <f t="shared" si="14"/>
        <v>0.39456051009324433</v>
      </c>
      <c r="BU26" s="11">
        <f t="shared" si="6"/>
        <v>5</v>
      </c>
      <c r="BV26" s="51">
        <f t="shared" si="7"/>
        <v>0.41736227045075125</v>
      </c>
    </row>
    <row r="27" spans="1:74" s="11" customFormat="1" x14ac:dyDescent="0.25">
      <c r="A27" s="84" t="s">
        <v>219</v>
      </c>
      <c r="B27" s="11" t="s">
        <v>115</v>
      </c>
      <c r="C27" s="83"/>
      <c r="D27" s="83"/>
      <c r="E27" s="83"/>
      <c r="F27" s="83">
        <v>1</v>
      </c>
      <c r="G27" s="83"/>
      <c r="H27" s="83"/>
      <c r="I27" s="83">
        <f t="shared" si="15"/>
        <v>1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>
        <v>1</v>
      </c>
      <c r="BE27" s="83"/>
      <c r="BF27" s="83"/>
      <c r="BG27" s="83">
        <v>1</v>
      </c>
      <c r="BH27" s="83"/>
      <c r="BI27" s="81"/>
      <c r="BJ27" s="11">
        <f t="shared" si="0"/>
        <v>4</v>
      </c>
      <c r="BK27" s="64"/>
      <c r="BL27" s="11">
        <f t="shared" si="1"/>
        <v>4</v>
      </c>
      <c r="BM27" s="77">
        <f t="shared" si="5"/>
        <v>7.2727272727272725</v>
      </c>
      <c r="BN27" s="64"/>
      <c r="BO27" s="56"/>
      <c r="BQ27" s="24">
        <f t="shared" si="12"/>
        <v>0</v>
      </c>
      <c r="BS27" s="24">
        <f t="shared" si="13"/>
        <v>0</v>
      </c>
      <c r="BT27" s="24">
        <f t="shared" si="14"/>
        <v>0</v>
      </c>
      <c r="BU27" s="11">
        <f t="shared" si="6"/>
        <v>0</v>
      </c>
      <c r="BV27" s="51">
        <f t="shared" si="7"/>
        <v>0</v>
      </c>
    </row>
    <row r="28" spans="1:74" s="11" customFormat="1" x14ac:dyDescent="0.25">
      <c r="A28" s="84" t="s">
        <v>219</v>
      </c>
      <c r="B28" s="11" t="s">
        <v>72</v>
      </c>
      <c r="C28" s="83">
        <v>2</v>
      </c>
      <c r="D28" s="83">
        <v>13</v>
      </c>
      <c r="E28" s="83">
        <v>16</v>
      </c>
      <c r="F28" s="83">
        <v>10</v>
      </c>
      <c r="G28" s="83">
        <v>9</v>
      </c>
      <c r="H28" s="83">
        <v>19</v>
      </c>
      <c r="I28" s="83">
        <f t="shared" si="15"/>
        <v>23</v>
      </c>
      <c r="J28" s="83">
        <v>14</v>
      </c>
      <c r="K28" s="83">
        <v>5</v>
      </c>
      <c r="L28" s="83"/>
      <c r="M28" s="83">
        <v>10</v>
      </c>
      <c r="N28" s="83">
        <v>7</v>
      </c>
      <c r="O28" s="83">
        <v>5</v>
      </c>
      <c r="P28" s="83">
        <v>8</v>
      </c>
      <c r="Q28" s="83">
        <v>5</v>
      </c>
      <c r="R28" s="83">
        <v>3</v>
      </c>
      <c r="S28" s="83">
        <v>1</v>
      </c>
      <c r="T28" s="83">
        <v>5</v>
      </c>
      <c r="U28" s="83">
        <v>3</v>
      </c>
      <c r="V28" s="83">
        <v>2</v>
      </c>
      <c r="W28" s="83">
        <v>10</v>
      </c>
      <c r="X28" s="83">
        <v>13</v>
      </c>
      <c r="Y28" s="83">
        <v>8</v>
      </c>
      <c r="Z28" s="83">
        <v>3</v>
      </c>
      <c r="AA28" s="83">
        <v>1</v>
      </c>
      <c r="AB28" s="83">
        <v>5</v>
      </c>
      <c r="AC28" s="83">
        <v>1</v>
      </c>
      <c r="AD28" s="83">
        <v>1</v>
      </c>
      <c r="AE28" s="83">
        <v>2</v>
      </c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1"/>
      <c r="BJ28" s="11">
        <f>SUM(BI28:BI28)</f>
        <v>0</v>
      </c>
      <c r="BK28" s="64"/>
      <c r="BL28" s="11">
        <f>COUNTA([1]matrix_end_final!FI8:HN8)</f>
        <v>28</v>
      </c>
      <c r="BM28" s="77">
        <f>SUM(BL28*100/55)</f>
        <v>50.909090909090907</v>
      </c>
      <c r="BN28" s="64"/>
      <c r="BO28" s="56"/>
      <c r="BP28" s="11">
        <v>11</v>
      </c>
      <c r="BQ28" s="24">
        <f>SUM(BP28*100/533)</f>
        <v>2.0637898686679175</v>
      </c>
      <c r="BR28" s="11">
        <v>22</v>
      </c>
      <c r="BS28" s="24">
        <f>SUM(BR28*100/665)</f>
        <v>3.3082706766917291</v>
      </c>
      <c r="BT28" s="24">
        <f>SUM((BS28+BQ28)/2)</f>
        <v>2.6860302726798233</v>
      </c>
      <c r="BU28" s="11">
        <f>SUM(BP28+BR28)</f>
        <v>33</v>
      </c>
      <c r="BV28" s="51">
        <f>SUM(BU28*100/1198)</f>
        <v>2.7545909849749584</v>
      </c>
    </row>
    <row r="29" spans="1:74" s="11" customFormat="1" x14ac:dyDescent="0.25">
      <c r="A29" s="84" t="s">
        <v>219</v>
      </c>
      <c r="B29" s="11" t="s">
        <v>220</v>
      </c>
      <c r="C29" s="83">
        <v>29</v>
      </c>
      <c r="D29" s="83">
        <v>53</v>
      </c>
      <c r="E29" s="83">
        <v>44</v>
      </c>
      <c r="F29" s="83">
        <v>18</v>
      </c>
      <c r="G29" s="83">
        <v>14</v>
      </c>
      <c r="H29" s="83">
        <v>14</v>
      </c>
      <c r="I29" s="83">
        <f t="shared" si="15"/>
        <v>71</v>
      </c>
      <c r="J29" s="83">
        <v>8</v>
      </c>
      <c r="K29" s="83">
        <v>37</v>
      </c>
      <c r="L29" s="83"/>
      <c r="M29" s="83">
        <v>1</v>
      </c>
      <c r="N29" s="83">
        <v>8</v>
      </c>
      <c r="O29" s="83">
        <v>1</v>
      </c>
      <c r="P29" s="83"/>
      <c r="Q29" s="83">
        <v>1</v>
      </c>
      <c r="R29" s="83"/>
      <c r="S29" s="83"/>
      <c r="T29" s="83"/>
      <c r="U29" s="83">
        <v>1</v>
      </c>
      <c r="V29" s="83">
        <v>5</v>
      </c>
      <c r="W29" s="83">
        <v>1</v>
      </c>
      <c r="X29" s="83">
        <v>2</v>
      </c>
      <c r="Y29" s="83">
        <v>4</v>
      </c>
      <c r="Z29" s="83">
        <v>2</v>
      </c>
      <c r="AA29" s="83"/>
      <c r="AB29" s="83">
        <v>2</v>
      </c>
      <c r="AC29" s="83">
        <v>1</v>
      </c>
      <c r="AD29" s="83">
        <v>3</v>
      </c>
      <c r="AE29" s="83"/>
      <c r="AF29" s="83"/>
      <c r="AG29" s="83">
        <v>1</v>
      </c>
      <c r="AH29" s="83">
        <v>1</v>
      </c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1"/>
      <c r="BJ29" s="11">
        <f>SUM(BI29:BI29)</f>
        <v>0</v>
      </c>
      <c r="BK29" s="64"/>
      <c r="BL29" s="11">
        <f>COUNTA([1]matrix_end_final!FI9:HN9)</f>
        <v>24</v>
      </c>
      <c r="BM29" s="77">
        <f t="shared" ref="BM29:BM93" si="16">SUM(BL29*100/55)</f>
        <v>43.636363636363633</v>
      </c>
      <c r="BN29" s="64"/>
      <c r="BO29" s="56"/>
      <c r="BP29" s="11">
        <v>6</v>
      </c>
      <c r="BQ29" s="24">
        <f t="shared" si="12"/>
        <v>1.125703564727955</v>
      </c>
      <c r="BR29" s="11">
        <v>5</v>
      </c>
      <c r="BS29" s="24">
        <f t="shared" si="13"/>
        <v>0.75187969924812026</v>
      </c>
      <c r="BT29" s="24">
        <f t="shared" si="14"/>
        <v>0.93879163198803761</v>
      </c>
      <c r="BU29" s="11">
        <f t="shared" si="6"/>
        <v>11</v>
      </c>
      <c r="BV29" s="51">
        <f t="shared" si="7"/>
        <v>0.91819699499165275</v>
      </c>
    </row>
    <row r="30" spans="1:74" s="11" customFormat="1" x14ac:dyDescent="0.25">
      <c r="B30" s="11" t="s">
        <v>90</v>
      </c>
      <c r="F30" s="11">
        <v>1</v>
      </c>
      <c r="G30" s="11">
        <v>2</v>
      </c>
      <c r="I30" s="11">
        <f t="shared" si="15"/>
        <v>1</v>
      </c>
      <c r="K30" s="11">
        <v>4</v>
      </c>
      <c r="S30" s="11">
        <v>1</v>
      </c>
      <c r="W30" s="11">
        <v>1</v>
      </c>
      <c r="X30" s="11">
        <v>1</v>
      </c>
      <c r="Y30" s="11">
        <v>1</v>
      </c>
      <c r="Z30" s="11">
        <v>1</v>
      </c>
      <c r="AB30" s="11">
        <v>1</v>
      </c>
      <c r="AE30" s="11">
        <v>1</v>
      </c>
      <c r="AF30" s="11">
        <v>1</v>
      </c>
      <c r="BB30" s="11">
        <v>1</v>
      </c>
      <c r="BF30" s="11">
        <v>2</v>
      </c>
      <c r="BI30" s="81"/>
      <c r="BJ30" s="11">
        <f t="shared" ref="BJ30:BJ35" si="17">SUM(C30:BI30)</f>
        <v>19</v>
      </c>
      <c r="BK30" s="64"/>
      <c r="BL30" s="11">
        <f t="shared" ref="BL30:BL35" si="18">COUNTA(C30:BH30)</f>
        <v>14</v>
      </c>
      <c r="BM30" s="77">
        <f t="shared" si="16"/>
        <v>25.454545454545453</v>
      </c>
      <c r="BN30" s="64"/>
      <c r="BO30" s="56"/>
      <c r="BQ30" s="24">
        <f t="shared" si="12"/>
        <v>0</v>
      </c>
      <c r="BS30" s="24">
        <f t="shared" si="13"/>
        <v>0</v>
      </c>
      <c r="BT30" s="24">
        <f t="shared" si="14"/>
        <v>0</v>
      </c>
      <c r="BU30" s="11">
        <f t="shared" si="6"/>
        <v>0</v>
      </c>
      <c r="BV30" s="51">
        <f t="shared" si="7"/>
        <v>0</v>
      </c>
    </row>
    <row r="31" spans="1:74" s="11" customFormat="1" x14ac:dyDescent="0.25">
      <c r="B31" s="11" t="s">
        <v>117</v>
      </c>
      <c r="E31" s="11">
        <v>1</v>
      </c>
      <c r="F31" s="11">
        <v>4</v>
      </c>
      <c r="G31" s="11">
        <v>5</v>
      </c>
      <c r="H31" s="11">
        <v>1</v>
      </c>
      <c r="I31" s="11">
        <f t="shared" si="15"/>
        <v>4</v>
      </c>
      <c r="J31" s="11">
        <v>1</v>
      </c>
      <c r="K31" s="11">
        <v>3</v>
      </c>
      <c r="O31" s="11">
        <v>3</v>
      </c>
      <c r="W31" s="11">
        <v>2</v>
      </c>
      <c r="AE31" s="11">
        <v>2</v>
      </c>
      <c r="AF31" s="11">
        <v>1</v>
      </c>
      <c r="AK31" s="11">
        <v>3</v>
      </c>
      <c r="BI31" s="81"/>
      <c r="BJ31" s="11">
        <f t="shared" si="17"/>
        <v>30</v>
      </c>
      <c r="BK31" s="64"/>
      <c r="BL31" s="11">
        <f t="shared" si="18"/>
        <v>12</v>
      </c>
      <c r="BM31" s="77">
        <f t="shared" si="16"/>
        <v>21.818181818181817</v>
      </c>
      <c r="BN31" s="64"/>
      <c r="BO31" s="56"/>
      <c r="BP31" s="11">
        <v>3</v>
      </c>
      <c r="BQ31" s="24">
        <f t="shared" si="12"/>
        <v>0.56285178236397748</v>
      </c>
      <c r="BR31" s="11">
        <v>2</v>
      </c>
      <c r="BS31" s="24">
        <f t="shared" si="13"/>
        <v>0.3007518796992481</v>
      </c>
      <c r="BT31" s="24">
        <f t="shared" si="14"/>
        <v>0.43180183103161279</v>
      </c>
      <c r="BU31" s="11">
        <f t="shared" si="6"/>
        <v>5</v>
      </c>
      <c r="BV31" s="51">
        <f t="shared" si="7"/>
        <v>0.41736227045075125</v>
      </c>
    </row>
    <row r="32" spans="1:74" s="11" customFormat="1" x14ac:dyDescent="0.25">
      <c r="B32" s="11" t="s">
        <v>84</v>
      </c>
      <c r="J32" s="11">
        <v>1</v>
      </c>
      <c r="M32" s="11">
        <v>1</v>
      </c>
      <c r="BI32" s="81"/>
      <c r="BJ32" s="11">
        <f t="shared" si="17"/>
        <v>2</v>
      </c>
      <c r="BK32" s="64"/>
      <c r="BL32" s="11">
        <f t="shared" si="18"/>
        <v>2</v>
      </c>
      <c r="BM32" s="77">
        <f t="shared" si="16"/>
        <v>3.6363636363636362</v>
      </c>
      <c r="BN32" s="64"/>
      <c r="BO32" s="56"/>
      <c r="BQ32" s="24">
        <f t="shared" si="12"/>
        <v>0</v>
      </c>
      <c r="BS32" s="24">
        <f t="shared" si="13"/>
        <v>0</v>
      </c>
      <c r="BT32" s="24">
        <f t="shared" si="14"/>
        <v>0</v>
      </c>
      <c r="BU32" s="11">
        <f t="shared" si="6"/>
        <v>0</v>
      </c>
      <c r="BV32" s="51">
        <f t="shared" si="7"/>
        <v>0</v>
      </c>
    </row>
    <row r="33" spans="1:74" s="11" customFormat="1" x14ac:dyDescent="0.25">
      <c r="B33" s="11" t="s">
        <v>125</v>
      </c>
      <c r="D33" s="11">
        <v>3</v>
      </c>
      <c r="I33" s="11">
        <f>SUM(D33+F33)</f>
        <v>3</v>
      </c>
      <c r="BI33" s="81"/>
      <c r="BJ33" s="11">
        <f t="shared" si="17"/>
        <v>6</v>
      </c>
      <c r="BK33" s="64"/>
      <c r="BL33" s="11">
        <f t="shared" si="18"/>
        <v>2</v>
      </c>
      <c r="BM33" s="77">
        <f t="shared" si="16"/>
        <v>3.6363636363636362</v>
      </c>
      <c r="BN33" s="64"/>
      <c r="BO33" s="56"/>
      <c r="BQ33" s="24">
        <f t="shared" si="12"/>
        <v>0</v>
      </c>
      <c r="BS33" s="24">
        <f t="shared" si="13"/>
        <v>0</v>
      </c>
      <c r="BT33" s="24">
        <f t="shared" si="14"/>
        <v>0</v>
      </c>
      <c r="BU33" s="11">
        <f t="shared" si="6"/>
        <v>0</v>
      </c>
      <c r="BV33" s="51">
        <f t="shared" si="7"/>
        <v>0</v>
      </c>
    </row>
    <row r="34" spans="1:74" s="11" customFormat="1" x14ac:dyDescent="0.25">
      <c r="B34" s="11" t="s">
        <v>105</v>
      </c>
      <c r="X34" s="11">
        <v>3</v>
      </c>
      <c r="AD34" s="11">
        <v>1</v>
      </c>
      <c r="AG34" s="11">
        <v>1</v>
      </c>
      <c r="BI34" s="81"/>
      <c r="BJ34" s="11">
        <f t="shared" si="17"/>
        <v>5</v>
      </c>
      <c r="BK34" s="64"/>
      <c r="BL34" s="11">
        <f t="shared" si="18"/>
        <v>3</v>
      </c>
      <c r="BM34" s="77">
        <f t="shared" si="16"/>
        <v>5.4545454545454541</v>
      </c>
      <c r="BN34" s="64"/>
      <c r="BO34" s="56"/>
      <c r="BQ34" s="24">
        <f t="shared" si="12"/>
        <v>0</v>
      </c>
      <c r="BS34" s="24">
        <f t="shared" si="13"/>
        <v>0</v>
      </c>
      <c r="BT34" s="24">
        <f t="shared" si="14"/>
        <v>0</v>
      </c>
      <c r="BU34" s="11">
        <f t="shared" si="6"/>
        <v>0</v>
      </c>
      <c r="BV34" s="51">
        <f t="shared" si="7"/>
        <v>0</v>
      </c>
    </row>
    <row r="35" spans="1:74" s="11" customFormat="1" x14ac:dyDescent="0.25">
      <c r="B35" s="11" t="s">
        <v>86</v>
      </c>
      <c r="E35" s="11">
        <v>2</v>
      </c>
      <c r="F35" s="11">
        <v>3</v>
      </c>
      <c r="G35" s="11">
        <v>3</v>
      </c>
      <c r="I35" s="11">
        <f>SUM(D35+F35)</f>
        <v>3</v>
      </c>
      <c r="M35" s="11">
        <v>2</v>
      </c>
      <c r="Q35" s="11">
        <v>1</v>
      </c>
      <c r="V35" s="11">
        <v>1</v>
      </c>
      <c r="W35" s="11">
        <v>1</v>
      </c>
      <c r="Y35" s="11">
        <v>2</v>
      </c>
      <c r="Z35" s="11">
        <v>1</v>
      </c>
      <c r="AA35" s="11">
        <v>3</v>
      </c>
      <c r="AB35" s="11">
        <v>2</v>
      </c>
      <c r="AD35" s="11">
        <v>2</v>
      </c>
      <c r="AE35" s="11">
        <v>1</v>
      </c>
      <c r="AF35" s="11">
        <v>1</v>
      </c>
      <c r="BI35" s="81"/>
      <c r="BJ35" s="11">
        <f t="shared" si="17"/>
        <v>28</v>
      </c>
      <c r="BK35" s="64"/>
      <c r="BL35" s="11">
        <f t="shared" si="18"/>
        <v>15</v>
      </c>
      <c r="BM35" s="77">
        <f t="shared" si="16"/>
        <v>27.272727272727273</v>
      </c>
      <c r="BN35" s="64"/>
      <c r="BO35" s="56"/>
      <c r="BP35" s="11">
        <v>4</v>
      </c>
      <c r="BQ35" s="24">
        <f t="shared" si="12"/>
        <v>0.75046904315196994</v>
      </c>
      <c r="BR35" s="11">
        <v>1</v>
      </c>
      <c r="BS35" s="24">
        <f t="shared" si="13"/>
        <v>0.15037593984962405</v>
      </c>
      <c r="BT35" s="24">
        <f t="shared" si="14"/>
        <v>0.450422491500797</v>
      </c>
      <c r="BU35" s="11">
        <f t="shared" si="6"/>
        <v>5</v>
      </c>
      <c r="BV35" s="51">
        <f t="shared" si="7"/>
        <v>0.41736227045075125</v>
      </c>
    </row>
    <row r="36" spans="1:74" s="11" customFormat="1" x14ac:dyDescent="0.25">
      <c r="A36" s="84" t="s">
        <v>219</v>
      </c>
      <c r="B36" s="11" t="s">
        <v>80</v>
      </c>
      <c r="D36" s="11">
        <v>4</v>
      </c>
      <c r="E36" s="11">
        <v>5</v>
      </c>
      <c r="F36" s="11">
        <v>5</v>
      </c>
      <c r="G36" s="11">
        <v>2</v>
      </c>
      <c r="H36" s="11">
        <v>4</v>
      </c>
      <c r="I36" s="11">
        <f>SUM(D36+F36)</f>
        <v>9</v>
      </c>
      <c r="J36" s="11">
        <v>1</v>
      </c>
      <c r="K36" s="11">
        <v>2</v>
      </c>
      <c r="M36" s="11">
        <v>1</v>
      </c>
      <c r="O36" s="11">
        <v>2</v>
      </c>
      <c r="P36" s="11">
        <v>1</v>
      </c>
      <c r="W36" s="11">
        <v>1</v>
      </c>
      <c r="Y36" s="11">
        <v>1</v>
      </c>
      <c r="AA36" s="11">
        <v>1</v>
      </c>
      <c r="AK36" s="11">
        <v>1</v>
      </c>
      <c r="BF36" s="11">
        <v>1</v>
      </c>
      <c r="BI36" s="81"/>
      <c r="BJ36" s="11">
        <f>SUM(BI36:BI36)</f>
        <v>0</v>
      </c>
      <c r="BK36" s="64"/>
      <c r="BL36" s="11">
        <f>COUNTA([1]matrix_end_final!FI27:HN27)</f>
        <v>16</v>
      </c>
      <c r="BM36" s="77">
        <f t="shared" si="16"/>
        <v>29.09090909090909</v>
      </c>
      <c r="BN36" s="64"/>
      <c r="BO36" s="56"/>
      <c r="BP36" s="11">
        <v>1</v>
      </c>
      <c r="BQ36" s="24">
        <f t="shared" si="12"/>
        <v>0.18761726078799248</v>
      </c>
      <c r="BS36" s="24">
        <f t="shared" si="13"/>
        <v>0</v>
      </c>
      <c r="BT36" s="24">
        <f t="shared" si="14"/>
        <v>9.3808630393996242E-2</v>
      </c>
      <c r="BU36" s="11">
        <f t="shared" si="6"/>
        <v>1</v>
      </c>
      <c r="BV36" s="51">
        <f t="shared" si="7"/>
        <v>8.347245409015025E-2</v>
      </c>
    </row>
    <row r="37" spans="1:74" s="11" customFormat="1" x14ac:dyDescent="0.25">
      <c r="A37" s="84" t="s">
        <v>219</v>
      </c>
      <c r="B37" s="11" t="s">
        <v>78</v>
      </c>
      <c r="D37" s="11">
        <v>40</v>
      </c>
      <c r="E37" s="11">
        <v>30</v>
      </c>
      <c r="F37" s="11">
        <v>18</v>
      </c>
      <c r="G37" s="11">
        <v>5</v>
      </c>
      <c r="H37" s="11">
        <v>24</v>
      </c>
      <c r="I37" s="11">
        <f>SUM(D37+F37)</f>
        <v>58</v>
      </c>
      <c r="J37" s="11">
        <v>5</v>
      </c>
      <c r="K37" s="11">
        <v>64</v>
      </c>
      <c r="M37" s="11">
        <v>5</v>
      </c>
      <c r="N37" s="11">
        <v>6</v>
      </c>
      <c r="O37" s="11">
        <v>6</v>
      </c>
      <c r="P37" s="11">
        <v>1</v>
      </c>
      <c r="Q37" s="11">
        <v>7</v>
      </c>
      <c r="S37" s="11">
        <v>4</v>
      </c>
      <c r="T37" s="11">
        <v>5</v>
      </c>
      <c r="U37" s="11">
        <v>4</v>
      </c>
      <c r="V37" s="11">
        <v>15</v>
      </c>
      <c r="W37" s="11">
        <v>13</v>
      </c>
      <c r="X37" s="11">
        <v>1</v>
      </c>
      <c r="Y37" s="11">
        <v>13</v>
      </c>
      <c r="Z37" s="11">
        <v>3</v>
      </c>
      <c r="AA37" s="11">
        <v>1</v>
      </c>
      <c r="AB37" s="11">
        <v>10</v>
      </c>
      <c r="AC37" s="11">
        <v>7</v>
      </c>
      <c r="AD37" s="11">
        <v>3</v>
      </c>
      <c r="AE37" s="11">
        <v>2</v>
      </c>
      <c r="AF37" s="11">
        <v>1</v>
      </c>
      <c r="AG37" s="11">
        <v>1</v>
      </c>
      <c r="AU37" s="11">
        <v>1</v>
      </c>
      <c r="AV37" s="11">
        <v>1</v>
      </c>
      <c r="AY37" s="11">
        <v>2</v>
      </c>
      <c r="BB37" s="11">
        <v>1</v>
      </c>
      <c r="BF37" s="11">
        <v>3</v>
      </c>
      <c r="BG37" s="11">
        <v>3</v>
      </c>
      <c r="BI37" s="81"/>
      <c r="BJ37" s="11">
        <f>SUM(C37:BI37)</f>
        <v>363</v>
      </c>
      <c r="BK37" s="64"/>
      <c r="BL37" s="11">
        <f t="shared" ref="BL37:BL50" si="19">COUNTA(C37:BH37)</f>
        <v>34</v>
      </c>
      <c r="BM37" s="77">
        <f t="shared" si="16"/>
        <v>61.81818181818182</v>
      </c>
      <c r="BN37" s="64"/>
      <c r="BO37" s="56"/>
      <c r="BP37" s="11">
        <v>5</v>
      </c>
      <c r="BQ37" s="24">
        <f t="shared" si="12"/>
        <v>0.93808630393996251</v>
      </c>
      <c r="BR37" s="11">
        <v>8</v>
      </c>
      <c r="BS37" s="24">
        <f t="shared" si="13"/>
        <v>1.2030075187969924</v>
      </c>
      <c r="BT37" s="24">
        <f t="shared" si="14"/>
        <v>1.0705469113684773</v>
      </c>
      <c r="BU37" s="11">
        <f t="shared" si="6"/>
        <v>13</v>
      </c>
      <c r="BV37" s="51">
        <f t="shared" si="7"/>
        <v>1.0851419031719534</v>
      </c>
    </row>
    <row r="38" spans="1:74" s="11" customFormat="1" x14ac:dyDescent="0.25">
      <c r="A38" s="84" t="s">
        <v>219</v>
      </c>
      <c r="B38" s="11" t="s">
        <v>222</v>
      </c>
      <c r="G38" s="11">
        <v>1</v>
      </c>
      <c r="BI38" s="81"/>
      <c r="BJ38" s="11">
        <f>SUM(C38:BI38)</f>
        <v>1</v>
      </c>
      <c r="BK38" s="64"/>
      <c r="BL38" s="11">
        <f t="shared" si="19"/>
        <v>1</v>
      </c>
      <c r="BM38" s="77">
        <f t="shared" si="16"/>
        <v>1.8181818181818181</v>
      </c>
      <c r="BN38" s="64"/>
      <c r="BO38" s="56"/>
      <c r="BQ38" s="24">
        <f t="shared" si="12"/>
        <v>0</v>
      </c>
      <c r="BS38" s="24">
        <f t="shared" si="13"/>
        <v>0</v>
      </c>
      <c r="BT38" s="24">
        <f t="shared" si="14"/>
        <v>0</v>
      </c>
      <c r="BU38" s="11">
        <f t="shared" si="6"/>
        <v>0</v>
      </c>
      <c r="BV38" s="51">
        <f t="shared" si="7"/>
        <v>0</v>
      </c>
    </row>
    <row r="39" spans="1:74" s="11" customFormat="1" x14ac:dyDescent="0.25">
      <c r="A39" s="84" t="s">
        <v>219</v>
      </c>
      <c r="B39" s="11" t="s">
        <v>66</v>
      </c>
      <c r="C39" s="11">
        <v>21</v>
      </c>
      <c r="D39" s="11">
        <v>34</v>
      </c>
      <c r="E39" s="11">
        <v>21</v>
      </c>
      <c r="F39" s="11">
        <v>15</v>
      </c>
      <c r="G39" s="11">
        <v>19</v>
      </c>
      <c r="H39" s="11">
        <v>15</v>
      </c>
      <c r="I39" s="11">
        <f>SUM(D39+F39)</f>
        <v>49</v>
      </c>
      <c r="J39" s="11">
        <v>6</v>
      </c>
      <c r="K39" s="11">
        <v>18</v>
      </c>
      <c r="M39" s="11">
        <v>9</v>
      </c>
      <c r="N39" s="11">
        <v>15</v>
      </c>
      <c r="O39" s="11">
        <v>6</v>
      </c>
      <c r="P39" s="11">
        <v>4</v>
      </c>
      <c r="R39" s="11">
        <v>4</v>
      </c>
      <c r="S39" s="11">
        <v>2</v>
      </c>
      <c r="T39" s="11">
        <v>3</v>
      </c>
      <c r="U39" s="11">
        <v>2</v>
      </c>
      <c r="V39" s="11">
        <v>4</v>
      </c>
      <c r="W39" s="11">
        <v>4</v>
      </c>
      <c r="X39" s="11">
        <v>5</v>
      </c>
      <c r="Y39" s="11">
        <v>5</v>
      </c>
      <c r="Z39" s="11">
        <v>2</v>
      </c>
      <c r="AA39" s="11">
        <v>3</v>
      </c>
      <c r="AB39" s="11">
        <v>3</v>
      </c>
      <c r="AC39" s="11">
        <v>2</v>
      </c>
      <c r="AD39" s="11">
        <v>1</v>
      </c>
      <c r="AE39" s="11">
        <v>1</v>
      </c>
      <c r="AG39" s="11">
        <v>2</v>
      </c>
      <c r="AH39" s="11">
        <v>2</v>
      </c>
      <c r="AJ39" s="11">
        <v>1</v>
      </c>
      <c r="AL39" s="11">
        <v>1</v>
      </c>
      <c r="AN39" s="11">
        <v>2</v>
      </c>
      <c r="AP39" s="11">
        <v>1</v>
      </c>
      <c r="AR39" s="11">
        <v>1</v>
      </c>
      <c r="AS39" s="11">
        <v>1</v>
      </c>
      <c r="AY39" s="11">
        <v>2</v>
      </c>
      <c r="AZ39" s="11">
        <v>2</v>
      </c>
      <c r="BF39" s="11">
        <v>1</v>
      </c>
      <c r="BH39" s="11">
        <v>1</v>
      </c>
      <c r="BI39" s="81"/>
      <c r="BJ39" s="11">
        <f>SUM(C39:BI39)</f>
        <v>290</v>
      </c>
      <c r="BK39" s="64"/>
      <c r="BL39" s="11">
        <f t="shared" si="19"/>
        <v>39</v>
      </c>
      <c r="BM39" s="77">
        <f t="shared" si="16"/>
        <v>70.909090909090907</v>
      </c>
      <c r="BN39" s="64"/>
      <c r="BO39" s="56"/>
      <c r="BP39" s="11">
        <v>1</v>
      </c>
      <c r="BQ39" s="24">
        <f t="shared" si="12"/>
        <v>0.18761726078799248</v>
      </c>
      <c r="BR39" s="11">
        <v>2</v>
      </c>
      <c r="BS39" s="24">
        <f t="shared" si="13"/>
        <v>0.3007518796992481</v>
      </c>
      <c r="BT39" s="24">
        <f t="shared" si="14"/>
        <v>0.24418457024362028</v>
      </c>
      <c r="BU39" s="11">
        <f t="shared" si="6"/>
        <v>3</v>
      </c>
      <c r="BV39" s="51">
        <f t="shared" si="7"/>
        <v>0.25041736227045075</v>
      </c>
    </row>
    <row r="40" spans="1:74" s="11" customFormat="1" x14ac:dyDescent="0.25">
      <c r="B40" s="11" t="s">
        <v>204</v>
      </c>
      <c r="C40" s="11">
        <v>2</v>
      </c>
      <c r="BI40" s="81"/>
      <c r="BJ40" s="11">
        <f>SUM(C40:BI40)</f>
        <v>2</v>
      </c>
      <c r="BK40" s="64"/>
      <c r="BL40" s="11">
        <f t="shared" si="19"/>
        <v>1</v>
      </c>
      <c r="BM40" s="77">
        <f t="shared" si="16"/>
        <v>1.8181818181818181</v>
      </c>
      <c r="BN40" s="64"/>
      <c r="BO40" s="56"/>
      <c r="BQ40" s="24">
        <f t="shared" si="12"/>
        <v>0</v>
      </c>
      <c r="BS40" s="24">
        <f t="shared" si="13"/>
        <v>0</v>
      </c>
      <c r="BT40" s="24">
        <f t="shared" si="14"/>
        <v>0</v>
      </c>
      <c r="BU40" s="11">
        <f t="shared" si="6"/>
        <v>0</v>
      </c>
      <c r="BV40" s="51">
        <f t="shared" si="7"/>
        <v>0</v>
      </c>
    </row>
    <row r="41" spans="1:74" s="11" customFormat="1" x14ac:dyDescent="0.25">
      <c r="A41" s="84" t="s">
        <v>219</v>
      </c>
      <c r="B41" s="11" t="s">
        <v>111</v>
      </c>
      <c r="Z41" s="11">
        <v>1</v>
      </c>
      <c r="AG41" s="11">
        <v>1</v>
      </c>
      <c r="AR41" s="11">
        <v>1</v>
      </c>
      <c r="BI41" s="81"/>
      <c r="BJ41" s="11">
        <f t="shared" ref="BJ41:BJ72" si="20">SUM(C41:BI41)</f>
        <v>3</v>
      </c>
      <c r="BK41" s="64"/>
      <c r="BL41" s="11">
        <f t="shared" si="19"/>
        <v>3</v>
      </c>
      <c r="BM41" s="77">
        <f t="shared" si="16"/>
        <v>5.4545454545454541</v>
      </c>
      <c r="BN41" s="64"/>
      <c r="BO41" s="56"/>
      <c r="BQ41" s="24">
        <f t="shared" si="12"/>
        <v>0</v>
      </c>
      <c r="BS41" s="24">
        <f t="shared" si="13"/>
        <v>0</v>
      </c>
      <c r="BT41" s="24">
        <f t="shared" si="14"/>
        <v>0</v>
      </c>
      <c r="BU41" s="11">
        <f t="shared" si="6"/>
        <v>0</v>
      </c>
      <c r="BV41" s="51">
        <f t="shared" si="7"/>
        <v>0</v>
      </c>
    </row>
    <row r="42" spans="1:74" s="11" customFormat="1" x14ac:dyDescent="0.25">
      <c r="A42" s="84" t="s">
        <v>219</v>
      </c>
      <c r="B42" s="11" t="s">
        <v>67</v>
      </c>
      <c r="C42" s="11">
        <v>1</v>
      </c>
      <c r="D42" s="11">
        <v>11</v>
      </c>
      <c r="E42" s="11">
        <v>7</v>
      </c>
      <c r="F42" s="11">
        <v>7</v>
      </c>
      <c r="G42" s="11">
        <v>3</v>
      </c>
      <c r="H42" s="11">
        <v>2</v>
      </c>
      <c r="I42" s="11">
        <f>SUM(D42+F42)</f>
        <v>18</v>
      </c>
      <c r="J42" s="11">
        <v>1</v>
      </c>
      <c r="K42" s="11">
        <v>6</v>
      </c>
      <c r="N42" s="11">
        <v>1</v>
      </c>
      <c r="O42" s="11">
        <v>1</v>
      </c>
      <c r="S42" s="11">
        <v>1</v>
      </c>
      <c r="U42" s="11">
        <v>1</v>
      </c>
      <c r="V42" s="11">
        <v>1</v>
      </c>
      <c r="X42" s="11">
        <v>1</v>
      </c>
      <c r="AA42" s="11">
        <v>1</v>
      </c>
      <c r="AB42" s="11">
        <v>2</v>
      </c>
      <c r="AC42" s="11">
        <v>2</v>
      </c>
      <c r="AD42" s="11">
        <v>1</v>
      </c>
      <c r="AE42" s="11">
        <v>1</v>
      </c>
      <c r="AF42" s="11">
        <v>6</v>
      </c>
      <c r="AG42" s="11">
        <v>1</v>
      </c>
      <c r="AH42" s="11">
        <v>2</v>
      </c>
      <c r="AK42" s="11">
        <v>2</v>
      </c>
      <c r="AL42" s="11">
        <v>2</v>
      </c>
      <c r="AP42" s="11">
        <v>1</v>
      </c>
      <c r="AT42" s="11">
        <v>1</v>
      </c>
      <c r="BB42" s="11">
        <v>1</v>
      </c>
      <c r="BF42" s="11">
        <v>3</v>
      </c>
      <c r="BG42" s="11">
        <v>1</v>
      </c>
      <c r="BH42" s="11">
        <v>3</v>
      </c>
      <c r="BI42" s="81"/>
      <c r="BJ42" s="11">
        <f t="shared" si="20"/>
        <v>92</v>
      </c>
      <c r="BK42" s="64"/>
      <c r="BL42" s="11">
        <f t="shared" si="19"/>
        <v>31</v>
      </c>
      <c r="BM42" s="77">
        <f t="shared" si="16"/>
        <v>56.363636363636367</v>
      </c>
      <c r="BN42" s="64"/>
      <c r="BO42" s="56"/>
      <c r="BP42" s="11">
        <v>1</v>
      </c>
      <c r="BQ42" s="24">
        <f t="shared" si="12"/>
        <v>0.18761726078799248</v>
      </c>
      <c r="BR42" s="11">
        <v>2</v>
      </c>
      <c r="BS42" s="24">
        <f t="shared" si="13"/>
        <v>0.3007518796992481</v>
      </c>
      <c r="BT42" s="24">
        <f t="shared" si="14"/>
        <v>0.24418457024362028</v>
      </c>
      <c r="BU42" s="11">
        <f t="shared" si="6"/>
        <v>3</v>
      </c>
      <c r="BV42" s="51">
        <f t="shared" si="7"/>
        <v>0.25041736227045075</v>
      </c>
    </row>
    <row r="43" spans="1:74" s="11" customFormat="1" x14ac:dyDescent="0.25">
      <c r="A43" s="84" t="s">
        <v>219</v>
      </c>
      <c r="B43" s="11" t="s">
        <v>89</v>
      </c>
      <c r="E43" s="11">
        <v>1</v>
      </c>
      <c r="F43" s="11">
        <v>1</v>
      </c>
      <c r="G43" s="11">
        <v>1</v>
      </c>
      <c r="I43" s="11">
        <f>SUM(D43+F43)</f>
        <v>1</v>
      </c>
      <c r="K43" s="11">
        <v>1</v>
      </c>
      <c r="AO43" s="11">
        <v>1</v>
      </c>
      <c r="AY43" s="11">
        <v>2</v>
      </c>
      <c r="BB43" s="11">
        <v>1</v>
      </c>
      <c r="BI43" s="81"/>
      <c r="BJ43" s="11">
        <f t="shared" si="20"/>
        <v>9</v>
      </c>
      <c r="BK43" s="64"/>
      <c r="BL43" s="11">
        <f t="shared" si="19"/>
        <v>8</v>
      </c>
      <c r="BM43" s="77">
        <f t="shared" si="16"/>
        <v>14.545454545454545</v>
      </c>
      <c r="BN43" s="64"/>
      <c r="BO43" s="56"/>
      <c r="BQ43" s="24">
        <f t="shared" si="12"/>
        <v>0</v>
      </c>
      <c r="BS43" s="24">
        <f t="shared" si="13"/>
        <v>0</v>
      </c>
      <c r="BT43" s="24">
        <f t="shared" si="14"/>
        <v>0</v>
      </c>
      <c r="BU43" s="11">
        <f t="shared" si="6"/>
        <v>0</v>
      </c>
      <c r="BV43" s="51">
        <f t="shared" si="7"/>
        <v>0</v>
      </c>
    </row>
    <row r="44" spans="1:74" s="11" customFormat="1" x14ac:dyDescent="0.25">
      <c r="B44" s="11" t="s">
        <v>186</v>
      </c>
      <c r="G44" s="11">
        <v>2</v>
      </c>
      <c r="J44" s="11">
        <v>2</v>
      </c>
      <c r="N44" s="11">
        <v>1</v>
      </c>
      <c r="O44" s="11">
        <v>1</v>
      </c>
      <c r="V44" s="11">
        <v>1</v>
      </c>
      <c r="BI44" s="81"/>
      <c r="BJ44" s="11">
        <f t="shared" si="20"/>
        <v>7</v>
      </c>
      <c r="BK44" s="64"/>
      <c r="BL44" s="11">
        <f t="shared" si="19"/>
        <v>5</v>
      </c>
      <c r="BM44" s="77">
        <f t="shared" si="16"/>
        <v>9.0909090909090917</v>
      </c>
      <c r="BN44" s="64"/>
      <c r="BO44" s="56"/>
      <c r="BQ44" s="24">
        <f t="shared" si="12"/>
        <v>0</v>
      </c>
      <c r="BS44" s="24">
        <f t="shared" si="13"/>
        <v>0</v>
      </c>
      <c r="BT44" s="24">
        <f t="shared" si="14"/>
        <v>0</v>
      </c>
      <c r="BU44" s="11">
        <f t="shared" si="6"/>
        <v>0</v>
      </c>
      <c r="BV44" s="51">
        <f t="shared" si="7"/>
        <v>0</v>
      </c>
    </row>
    <row r="45" spans="1:74" s="11" customFormat="1" x14ac:dyDescent="0.25">
      <c r="B45" s="11" t="s">
        <v>92</v>
      </c>
      <c r="P45" s="11">
        <v>1</v>
      </c>
      <c r="BI45" s="81"/>
      <c r="BJ45" s="11">
        <f t="shared" si="20"/>
        <v>1</v>
      </c>
      <c r="BK45" s="64"/>
      <c r="BL45" s="11">
        <f t="shared" si="19"/>
        <v>1</v>
      </c>
      <c r="BM45" s="77">
        <f t="shared" si="16"/>
        <v>1.8181818181818181</v>
      </c>
      <c r="BN45" s="64"/>
      <c r="BO45" s="56"/>
      <c r="BQ45" s="24">
        <f t="shared" si="12"/>
        <v>0</v>
      </c>
      <c r="BS45" s="24">
        <f t="shared" si="13"/>
        <v>0</v>
      </c>
      <c r="BT45" s="24">
        <f t="shared" si="14"/>
        <v>0</v>
      </c>
      <c r="BU45" s="11">
        <f t="shared" si="6"/>
        <v>0</v>
      </c>
      <c r="BV45" s="51">
        <f t="shared" si="7"/>
        <v>0</v>
      </c>
    </row>
    <row r="46" spans="1:74" s="11" customFormat="1" x14ac:dyDescent="0.25">
      <c r="B46" s="11" t="s">
        <v>69</v>
      </c>
      <c r="C46" s="11">
        <v>20</v>
      </c>
      <c r="D46" s="11">
        <v>30</v>
      </c>
      <c r="E46" s="11">
        <v>11</v>
      </c>
      <c r="F46" s="11">
        <v>8</v>
      </c>
      <c r="G46" s="11">
        <v>12</v>
      </c>
      <c r="H46" s="11">
        <v>10</v>
      </c>
      <c r="I46" s="11">
        <f>SUM(D46+F46)</f>
        <v>38</v>
      </c>
      <c r="J46" s="11">
        <v>4</v>
      </c>
      <c r="K46" s="11">
        <v>11</v>
      </c>
      <c r="M46" s="11">
        <v>1</v>
      </c>
      <c r="N46" s="11">
        <v>9</v>
      </c>
      <c r="O46" s="11">
        <v>4</v>
      </c>
      <c r="P46" s="11">
        <v>4</v>
      </c>
      <c r="Q46" s="11">
        <v>5</v>
      </c>
      <c r="R46" s="11">
        <v>4</v>
      </c>
      <c r="S46" s="11">
        <v>2</v>
      </c>
      <c r="T46" s="11">
        <v>1</v>
      </c>
      <c r="U46" s="11">
        <v>3</v>
      </c>
      <c r="V46" s="11">
        <v>4</v>
      </c>
      <c r="W46" s="11">
        <v>1</v>
      </c>
      <c r="Y46" s="11">
        <v>2</v>
      </c>
      <c r="Z46" s="11">
        <v>2</v>
      </c>
      <c r="AA46" s="11">
        <v>2</v>
      </c>
      <c r="AB46" s="11">
        <v>3</v>
      </c>
      <c r="AC46" s="11">
        <v>1</v>
      </c>
      <c r="AD46" s="11">
        <v>2</v>
      </c>
      <c r="AE46" s="11">
        <v>1</v>
      </c>
      <c r="AF46" s="11">
        <v>1</v>
      </c>
      <c r="AG46" s="11">
        <v>2</v>
      </c>
      <c r="AN46" s="11">
        <v>1</v>
      </c>
      <c r="AR46" s="11">
        <v>1</v>
      </c>
      <c r="AZ46" s="11">
        <v>2</v>
      </c>
      <c r="BF46" s="11">
        <v>1</v>
      </c>
      <c r="BH46" s="11">
        <v>1</v>
      </c>
      <c r="BI46" s="81"/>
      <c r="BJ46" s="11">
        <f t="shared" si="20"/>
        <v>204</v>
      </c>
      <c r="BK46" s="64"/>
      <c r="BL46" s="11">
        <f t="shared" si="19"/>
        <v>34</v>
      </c>
      <c r="BM46" s="77">
        <f t="shared" si="16"/>
        <v>61.81818181818182</v>
      </c>
      <c r="BN46" s="64"/>
      <c r="BO46" s="56"/>
      <c r="BP46" s="11">
        <v>2</v>
      </c>
      <c r="BQ46" s="24">
        <f t="shared" si="12"/>
        <v>0.37523452157598497</v>
      </c>
      <c r="BR46" s="11">
        <v>3</v>
      </c>
      <c r="BS46" s="24">
        <f t="shared" si="13"/>
        <v>0.45112781954887216</v>
      </c>
      <c r="BT46" s="24">
        <f t="shared" si="14"/>
        <v>0.41318117056242853</v>
      </c>
      <c r="BU46" s="11">
        <f t="shared" si="6"/>
        <v>5</v>
      </c>
      <c r="BV46" s="51">
        <f t="shared" si="7"/>
        <v>0.41736227045075125</v>
      </c>
    </row>
    <row r="47" spans="1:74" s="11" customFormat="1" x14ac:dyDescent="0.25">
      <c r="B47" s="40" t="s">
        <v>82</v>
      </c>
      <c r="M47" s="11">
        <v>2</v>
      </c>
      <c r="P47" s="11">
        <v>4</v>
      </c>
      <c r="AD47" s="11">
        <v>2</v>
      </c>
      <c r="AG47" s="11">
        <v>4</v>
      </c>
      <c r="BI47" s="81"/>
      <c r="BJ47" s="11">
        <f t="shared" si="20"/>
        <v>12</v>
      </c>
      <c r="BK47" s="64"/>
      <c r="BL47" s="11">
        <f t="shared" si="19"/>
        <v>4</v>
      </c>
      <c r="BM47" s="77">
        <f t="shared" ref="BM47:BM52" si="21">SUM(BL47*100/55)</f>
        <v>7.2727272727272725</v>
      </c>
      <c r="BN47" s="64"/>
      <c r="BO47" s="56"/>
      <c r="BQ47" s="24">
        <f t="shared" ref="BQ47:BQ52" si="22">SUM(BP47*100/533)</f>
        <v>0</v>
      </c>
      <c r="BS47" s="24">
        <f t="shared" ref="BS47:BS52" si="23">SUM(BR47*100/665)</f>
        <v>0</v>
      </c>
      <c r="BT47" s="24">
        <f t="shared" ref="BT47:BT52" si="24">SUM((BS47+BQ47)/2)</f>
        <v>0</v>
      </c>
      <c r="BU47" s="11">
        <f t="shared" ref="BU47:BU52" si="25">SUM(BP47+BR47)</f>
        <v>0</v>
      </c>
      <c r="BV47" s="51">
        <f t="shared" ref="BV47:BV52" si="26">SUM(BU47*100/1198)</f>
        <v>0</v>
      </c>
    </row>
    <row r="48" spans="1:74" s="11" customFormat="1" x14ac:dyDescent="0.25">
      <c r="B48" s="40" t="s">
        <v>106</v>
      </c>
      <c r="D48" s="11">
        <v>20</v>
      </c>
      <c r="E48" s="11">
        <v>20</v>
      </c>
      <c r="F48" s="11">
        <v>11</v>
      </c>
      <c r="G48" s="11">
        <v>15</v>
      </c>
      <c r="H48" s="11">
        <v>24</v>
      </c>
      <c r="I48" s="11">
        <f>SUM(D48+F48)</f>
        <v>31</v>
      </c>
      <c r="J48" s="11">
        <v>7</v>
      </c>
      <c r="K48" s="11">
        <v>7</v>
      </c>
      <c r="N48" s="11">
        <v>5</v>
      </c>
      <c r="O48" s="11">
        <v>6</v>
      </c>
      <c r="Q48" s="11">
        <v>2</v>
      </c>
      <c r="V48" s="11">
        <v>6</v>
      </c>
      <c r="W48" s="11">
        <v>17</v>
      </c>
      <c r="X48" s="11">
        <v>2</v>
      </c>
      <c r="Y48" s="11">
        <v>6</v>
      </c>
      <c r="Z48" s="11">
        <v>7</v>
      </c>
      <c r="AA48" s="11">
        <v>13</v>
      </c>
      <c r="AB48" s="11">
        <v>8</v>
      </c>
      <c r="AE48" s="11">
        <v>5</v>
      </c>
      <c r="AF48" s="11">
        <v>2</v>
      </c>
      <c r="AH48" s="11">
        <v>1</v>
      </c>
      <c r="BI48" s="81"/>
      <c r="BJ48" s="11">
        <f t="shared" si="20"/>
        <v>215</v>
      </c>
      <c r="BK48" s="64"/>
      <c r="BL48" s="11">
        <f t="shared" si="19"/>
        <v>21</v>
      </c>
      <c r="BM48" s="77">
        <f t="shared" si="21"/>
        <v>38.18181818181818</v>
      </c>
      <c r="BN48" s="64"/>
      <c r="BO48" s="56"/>
      <c r="BP48" s="11">
        <v>10</v>
      </c>
      <c r="BQ48" s="24">
        <f t="shared" si="22"/>
        <v>1.876172607879925</v>
      </c>
      <c r="BR48" s="11">
        <v>11</v>
      </c>
      <c r="BS48" s="24">
        <f t="shared" si="23"/>
        <v>1.6541353383458646</v>
      </c>
      <c r="BT48" s="24">
        <f t="shared" si="24"/>
        <v>1.7651539731128949</v>
      </c>
      <c r="BU48" s="11">
        <f t="shared" si="25"/>
        <v>21</v>
      </c>
      <c r="BV48" s="51">
        <f t="shared" si="26"/>
        <v>1.7529215358931554</v>
      </c>
    </row>
    <row r="49" spans="1:74" s="11" customFormat="1" x14ac:dyDescent="0.25">
      <c r="B49" s="40" t="s">
        <v>122</v>
      </c>
      <c r="D49" s="11">
        <v>1</v>
      </c>
      <c r="E49" s="11">
        <v>4</v>
      </c>
      <c r="F49" s="11">
        <v>1</v>
      </c>
      <c r="H49" s="11">
        <v>1</v>
      </c>
      <c r="I49" s="11">
        <f>SUM(D49+F49)</f>
        <v>2</v>
      </c>
      <c r="J49" s="11">
        <v>1</v>
      </c>
      <c r="Y49" s="11">
        <v>1</v>
      </c>
      <c r="Z49" s="11">
        <v>1</v>
      </c>
      <c r="AE49" s="11">
        <v>2</v>
      </c>
      <c r="AG49" s="11">
        <v>1</v>
      </c>
      <c r="BI49" s="81"/>
      <c r="BJ49" s="11">
        <f t="shared" si="20"/>
        <v>15</v>
      </c>
      <c r="BK49" s="64"/>
      <c r="BL49" s="11">
        <f t="shared" si="19"/>
        <v>10</v>
      </c>
      <c r="BM49" s="77">
        <f t="shared" si="21"/>
        <v>18.181818181818183</v>
      </c>
      <c r="BN49" s="64"/>
      <c r="BO49" s="56"/>
      <c r="BQ49" s="24">
        <f t="shared" si="22"/>
        <v>0</v>
      </c>
      <c r="BS49" s="24">
        <f t="shared" si="23"/>
        <v>0</v>
      </c>
      <c r="BT49" s="24">
        <f t="shared" si="24"/>
        <v>0</v>
      </c>
      <c r="BU49" s="11">
        <f t="shared" si="25"/>
        <v>0</v>
      </c>
      <c r="BV49" s="51">
        <f t="shared" si="26"/>
        <v>0</v>
      </c>
    </row>
    <row r="50" spans="1:74" s="11" customFormat="1" x14ac:dyDescent="0.25">
      <c r="B50" s="40" t="s">
        <v>77</v>
      </c>
      <c r="E50" s="11">
        <v>2</v>
      </c>
      <c r="F50" s="11">
        <v>1</v>
      </c>
      <c r="G50" s="11">
        <v>1</v>
      </c>
      <c r="H50" s="11">
        <v>1</v>
      </c>
      <c r="I50" s="11">
        <f>SUM(D50+F50)</f>
        <v>1</v>
      </c>
      <c r="J50" s="11">
        <v>7</v>
      </c>
      <c r="K50" s="11">
        <v>1</v>
      </c>
      <c r="M50" s="11">
        <v>11</v>
      </c>
      <c r="N50" s="11">
        <v>1</v>
      </c>
      <c r="O50" s="11">
        <v>1</v>
      </c>
      <c r="P50" s="11">
        <v>1</v>
      </c>
      <c r="Q50" s="11">
        <v>1</v>
      </c>
      <c r="R50" s="11">
        <v>7</v>
      </c>
      <c r="S50" s="11">
        <v>2</v>
      </c>
      <c r="T50" s="11">
        <v>1</v>
      </c>
      <c r="U50" s="11">
        <v>2</v>
      </c>
      <c r="V50" s="11">
        <v>2</v>
      </c>
      <c r="X50" s="11">
        <v>13</v>
      </c>
      <c r="Z50" s="11">
        <v>2</v>
      </c>
      <c r="AA50" s="11">
        <v>2</v>
      </c>
      <c r="AD50" s="11">
        <v>6</v>
      </c>
      <c r="AE50" s="11">
        <v>1</v>
      </c>
      <c r="AF50" s="11">
        <v>1</v>
      </c>
      <c r="BE50" s="11">
        <v>1</v>
      </c>
      <c r="BI50" s="81"/>
      <c r="BJ50" s="11">
        <f t="shared" si="20"/>
        <v>69</v>
      </c>
      <c r="BK50" s="64"/>
      <c r="BL50" s="11">
        <f t="shared" si="19"/>
        <v>24</v>
      </c>
      <c r="BM50" s="77">
        <f t="shared" si="21"/>
        <v>43.636363636363633</v>
      </c>
      <c r="BN50" s="64"/>
      <c r="BO50" s="56"/>
      <c r="BP50" s="11">
        <v>1</v>
      </c>
      <c r="BQ50" s="24">
        <f t="shared" si="22"/>
        <v>0.18761726078799248</v>
      </c>
      <c r="BR50" s="11">
        <v>1</v>
      </c>
      <c r="BS50" s="24">
        <f t="shared" si="23"/>
        <v>0.15037593984962405</v>
      </c>
      <c r="BT50" s="24">
        <f t="shared" si="24"/>
        <v>0.16899660031880825</v>
      </c>
      <c r="BU50" s="11">
        <f t="shared" si="25"/>
        <v>2</v>
      </c>
      <c r="BV50" s="51">
        <f t="shared" si="26"/>
        <v>0.1669449081803005</v>
      </c>
    </row>
    <row r="51" spans="1:74" s="12" customFormat="1" x14ac:dyDescent="0.25">
      <c r="A51" s="85" t="s">
        <v>219</v>
      </c>
      <c r="B51" s="12" t="s">
        <v>83</v>
      </c>
      <c r="C51" s="40"/>
      <c r="D51" s="40"/>
      <c r="E51" s="40">
        <v>1</v>
      </c>
      <c r="F51" s="40"/>
      <c r="G51" s="40">
        <v>1</v>
      </c>
      <c r="H51" s="40">
        <v>2</v>
      </c>
      <c r="I51" s="83"/>
      <c r="J51" s="40">
        <v>1</v>
      </c>
      <c r="K51" s="40">
        <v>1</v>
      </c>
      <c r="L51" s="40"/>
      <c r="M51" s="40">
        <v>2</v>
      </c>
      <c r="N51" s="40"/>
      <c r="O51" s="40"/>
      <c r="P51" s="40"/>
      <c r="Q51" s="40"/>
      <c r="R51" s="40"/>
      <c r="S51" s="40"/>
      <c r="T51" s="40"/>
      <c r="U51" s="40"/>
      <c r="V51" s="40">
        <v>1</v>
      </c>
      <c r="W51" s="40"/>
      <c r="X51" s="40">
        <v>2</v>
      </c>
      <c r="Y51" s="40"/>
      <c r="Z51" s="40"/>
      <c r="AA51" s="40"/>
      <c r="AB51" s="40">
        <v>1</v>
      </c>
      <c r="AC51" s="40"/>
      <c r="AD51" s="40">
        <v>1</v>
      </c>
      <c r="AE51" s="40"/>
      <c r="AF51" s="40"/>
      <c r="AG51" s="40"/>
      <c r="AH51" s="40"/>
      <c r="AI51" s="40"/>
      <c r="AJ51" s="40">
        <v>1</v>
      </c>
      <c r="AK51" s="40"/>
      <c r="AL51" s="40"/>
      <c r="AM51" s="40"/>
      <c r="AN51" s="40"/>
      <c r="AO51" s="40">
        <v>1</v>
      </c>
      <c r="AP51" s="40"/>
      <c r="AQ51" s="40"/>
      <c r="AR51" s="40"/>
      <c r="AS51" s="40"/>
      <c r="AT51" s="40"/>
      <c r="AU51" s="40">
        <v>2</v>
      </c>
      <c r="AV51" s="40"/>
      <c r="AW51" s="40">
        <v>1</v>
      </c>
      <c r="AX51" s="40">
        <v>1</v>
      </c>
      <c r="AY51" s="40">
        <v>2</v>
      </c>
      <c r="AZ51" s="40">
        <v>3</v>
      </c>
      <c r="BA51" s="40"/>
      <c r="BB51" s="40"/>
      <c r="BC51" s="40"/>
      <c r="BD51" s="40">
        <v>1</v>
      </c>
      <c r="BE51" s="40"/>
      <c r="BF51" s="40"/>
      <c r="BG51" s="40">
        <v>1</v>
      </c>
      <c r="BH51" s="40"/>
      <c r="BI51" s="82"/>
      <c r="BJ51" s="11">
        <f t="shared" si="20"/>
        <v>26</v>
      </c>
      <c r="BK51" s="64"/>
      <c r="BL51" s="11">
        <f t="shared" ref="BL51" si="27">COUNTA(C51:BH51)</f>
        <v>19</v>
      </c>
      <c r="BM51" s="77">
        <f t="shared" si="21"/>
        <v>34.545454545454547</v>
      </c>
      <c r="BN51" s="64"/>
      <c r="BO51" s="56"/>
      <c r="BQ51" s="24">
        <f t="shared" si="22"/>
        <v>0</v>
      </c>
      <c r="BR51" s="12">
        <v>3</v>
      </c>
      <c r="BS51" s="24">
        <f t="shared" si="23"/>
        <v>0.45112781954887216</v>
      </c>
      <c r="BT51" s="24">
        <f t="shared" si="24"/>
        <v>0.22556390977443608</v>
      </c>
      <c r="BU51" s="11">
        <f t="shared" si="25"/>
        <v>3</v>
      </c>
      <c r="BV51" s="51">
        <f t="shared" si="26"/>
        <v>0.25041736227045075</v>
      </c>
    </row>
    <row r="52" spans="1:74" s="11" customFormat="1" x14ac:dyDescent="0.25">
      <c r="B52" s="40" t="s">
        <v>65</v>
      </c>
      <c r="C52" s="32"/>
      <c r="D52" s="32"/>
      <c r="E52" s="32">
        <v>3</v>
      </c>
      <c r="F52" s="32">
        <v>7</v>
      </c>
      <c r="G52" s="32">
        <v>14</v>
      </c>
      <c r="H52" s="32">
        <v>12</v>
      </c>
      <c r="I52" s="11">
        <f>SUM(D52+F52)</f>
        <v>7</v>
      </c>
      <c r="J52" s="32">
        <v>15</v>
      </c>
      <c r="K52" s="32">
        <v>19</v>
      </c>
      <c r="L52" s="32"/>
      <c r="M52" s="32">
        <v>15</v>
      </c>
      <c r="N52" s="32">
        <v>12</v>
      </c>
      <c r="O52" s="32">
        <v>19</v>
      </c>
      <c r="P52" s="32">
        <v>25</v>
      </c>
      <c r="Q52" s="32">
        <v>13</v>
      </c>
      <c r="R52" s="32">
        <v>3</v>
      </c>
      <c r="S52" s="32">
        <v>9</v>
      </c>
      <c r="T52" s="32">
        <v>4</v>
      </c>
      <c r="U52" s="32">
        <v>12</v>
      </c>
      <c r="V52" s="32">
        <v>14</v>
      </c>
      <c r="W52" s="32">
        <v>15</v>
      </c>
      <c r="X52" s="32">
        <v>23</v>
      </c>
      <c r="Y52" s="32">
        <v>25</v>
      </c>
      <c r="Z52" s="32">
        <v>41</v>
      </c>
      <c r="AA52" s="32">
        <v>27</v>
      </c>
      <c r="AB52" s="32">
        <v>23</v>
      </c>
      <c r="AC52" s="32">
        <v>2</v>
      </c>
      <c r="AD52" s="32">
        <v>38</v>
      </c>
      <c r="AE52" s="32">
        <v>51</v>
      </c>
      <c r="AF52" s="32">
        <v>12</v>
      </c>
      <c r="AG52" s="32">
        <v>54</v>
      </c>
      <c r="AH52" s="32">
        <v>71</v>
      </c>
      <c r="AI52" s="32">
        <v>47</v>
      </c>
      <c r="AJ52" s="11">
        <v>8</v>
      </c>
      <c r="AK52" s="11">
        <v>6</v>
      </c>
      <c r="AL52" s="11">
        <v>9</v>
      </c>
      <c r="AM52" s="11">
        <v>12</v>
      </c>
      <c r="AN52" s="11">
        <v>1</v>
      </c>
      <c r="AO52" s="11">
        <v>7</v>
      </c>
      <c r="AP52" s="11">
        <v>1</v>
      </c>
      <c r="AR52" s="11">
        <v>3</v>
      </c>
      <c r="AS52" s="11">
        <v>4</v>
      </c>
      <c r="AT52" s="11">
        <v>2</v>
      </c>
      <c r="AV52" s="11">
        <v>3</v>
      </c>
      <c r="AW52" s="11">
        <v>2</v>
      </c>
      <c r="AZ52" s="11">
        <v>5</v>
      </c>
      <c r="BB52" s="11">
        <v>1</v>
      </c>
      <c r="BD52" s="11">
        <v>2</v>
      </c>
      <c r="BE52" s="11">
        <v>3</v>
      </c>
      <c r="BG52" s="11">
        <v>3</v>
      </c>
      <c r="BH52" s="11">
        <v>1</v>
      </c>
      <c r="BI52" s="81"/>
      <c r="BJ52" s="11">
        <f t="shared" si="20"/>
        <v>705</v>
      </c>
      <c r="BK52" s="64"/>
      <c r="BL52" s="11">
        <f t="shared" ref="BL52:BL86" si="28">COUNTA(C52:BH52)</f>
        <v>48</v>
      </c>
      <c r="BM52" s="77">
        <f t="shared" si="21"/>
        <v>87.272727272727266</v>
      </c>
      <c r="BN52" s="64"/>
      <c r="BO52" s="56"/>
      <c r="BP52" s="11">
        <v>8</v>
      </c>
      <c r="BQ52" s="24">
        <f t="shared" si="22"/>
        <v>1.5009380863039399</v>
      </c>
      <c r="BR52" s="11">
        <v>15</v>
      </c>
      <c r="BS52" s="24">
        <f t="shared" si="23"/>
        <v>2.255639097744361</v>
      </c>
      <c r="BT52" s="24">
        <f t="shared" si="24"/>
        <v>1.8782885920241505</v>
      </c>
      <c r="BU52" s="11">
        <f t="shared" si="25"/>
        <v>23</v>
      </c>
      <c r="BV52" s="51">
        <f t="shared" si="26"/>
        <v>1.9198664440734559</v>
      </c>
    </row>
    <row r="53" spans="1:74" s="2" customFormat="1" x14ac:dyDescent="0.25">
      <c r="A53" s="86" t="s">
        <v>219</v>
      </c>
      <c r="B53" s="44" t="s">
        <v>181</v>
      </c>
      <c r="C53" s="2">
        <v>7</v>
      </c>
      <c r="D53" s="2">
        <v>26</v>
      </c>
      <c r="E53" s="2">
        <v>30</v>
      </c>
      <c r="F53" s="2">
        <v>66</v>
      </c>
      <c r="G53" s="2">
        <v>54</v>
      </c>
      <c r="H53" s="2">
        <v>14</v>
      </c>
      <c r="I53" s="2">
        <f>SUM(D53+F53)</f>
        <v>92</v>
      </c>
      <c r="J53" s="2">
        <v>48</v>
      </c>
      <c r="K53" s="2">
        <v>34</v>
      </c>
      <c r="M53" s="2">
        <v>49</v>
      </c>
      <c r="N53" s="2">
        <v>23</v>
      </c>
      <c r="O53" s="2">
        <v>36</v>
      </c>
      <c r="P53" s="2">
        <v>93</v>
      </c>
      <c r="Q53" s="2">
        <v>97</v>
      </c>
      <c r="R53" s="2">
        <v>83</v>
      </c>
      <c r="S53" s="2">
        <v>131</v>
      </c>
      <c r="T53" s="2">
        <v>125</v>
      </c>
      <c r="U53" s="2">
        <v>62</v>
      </c>
      <c r="V53" s="2">
        <v>32</v>
      </c>
      <c r="W53" s="2">
        <v>25</v>
      </c>
      <c r="X53" s="2">
        <v>4</v>
      </c>
      <c r="Y53" s="2">
        <v>15</v>
      </c>
      <c r="Z53" s="2">
        <v>9</v>
      </c>
      <c r="AA53" s="2">
        <v>8</v>
      </c>
      <c r="AB53" s="2">
        <v>12</v>
      </c>
      <c r="AC53" s="2">
        <v>3</v>
      </c>
      <c r="AD53" s="2">
        <v>6</v>
      </c>
      <c r="AE53" s="2">
        <v>62</v>
      </c>
      <c r="AF53" s="2">
        <v>27</v>
      </c>
      <c r="AG53" s="2">
        <v>13</v>
      </c>
      <c r="AH53" s="2">
        <v>36</v>
      </c>
      <c r="AI53" s="30">
        <v>220</v>
      </c>
      <c r="AJ53" s="30">
        <v>298</v>
      </c>
      <c r="AK53" s="30">
        <v>327</v>
      </c>
      <c r="AL53" s="30">
        <v>323</v>
      </c>
      <c r="AM53" s="30">
        <v>329</v>
      </c>
      <c r="AN53" s="30">
        <v>286</v>
      </c>
      <c r="AO53" s="30">
        <v>308</v>
      </c>
      <c r="AP53" s="30">
        <v>315</v>
      </c>
      <c r="AQ53" s="30"/>
      <c r="AR53" s="30">
        <v>317</v>
      </c>
      <c r="AS53" s="30">
        <v>310</v>
      </c>
      <c r="AT53" s="30">
        <v>320</v>
      </c>
      <c r="AU53" s="30">
        <v>328</v>
      </c>
      <c r="AV53" s="30">
        <v>334</v>
      </c>
      <c r="AW53" s="30">
        <v>328</v>
      </c>
      <c r="AX53" s="30">
        <v>329</v>
      </c>
      <c r="AY53" s="30">
        <v>297</v>
      </c>
      <c r="AZ53" s="30">
        <v>320</v>
      </c>
      <c r="BA53" s="30"/>
      <c r="BB53" s="30">
        <v>301</v>
      </c>
      <c r="BC53" s="30">
        <v>367</v>
      </c>
      <c r="BD53" s="30">
        <v>390</v>
      </c>
      <c r="BE53" s="30">
        <v>334</v>
      </c>
      <c r="BF53" s="30">
        <v>325</v>
      </c>
      <c r="BG53" s="30">
        <v>299</v>
      </c>
      <c r="BH53" s="30">
        <v>300</v>
      </c>
      <c r="BI53" s="13"/>
      <c r="BJ53" s="11">
        <f t="shared" si="20"/>
        <v>8927</v>
      </c>
      <c r="BK53" s="64"/>
      <c r="BL53" s="33">
        <f t="shared" si="28"/>
        <v>55</v>
      </c>
      <c r="BM53" s="77">
        <f t="shared" si="16"/>
        <v>100</v>
      </c>
      <c r="BN53" s="64"/>
      <c r="BO53" s="56"/>
      <c r="BP53" s="2">
        <v>36</v>
      </c>
      <c r="BQ53" s="24">
        <f t="shared" si="12"/>
        <v>6.7542213883677302</v>
      </c>
      <c r="BR53" s="2">
        <v>47</v>
      </c>
      <c r="BS53" s="24">
        <f t="shared" si="13"/>
        <v>7.0676691729323311</v>
      </c>
      <c r="BT53" s="24">
        <f t="shared" si="14"/>
        <v>6.9109452806500311</v>
      </c>
      <c r="BU53" s="11">
        <f t="shared" si="6"/>
        <v>83</v>
      </c>
      <c r="BV53" s="51">
        <f t="shared" si="7"/>
        <v>6.9282136894824706</v>
      </c>
    </row>
    <row r="54" spans="1:74" s="2" customFormat="1" x14ac:dyDescent="0.25">
      <c r="B54" s="2" t="s">
        <v>155</v>
      </c>
      <c r="G54" s="2">
        <v>1</v>
      </c>
      <c r="I54" s="11"/>
      <c r="O54" s="2">
        <v>1</v>
      </c>
      <c r="BI54" s="13"/>
      <c r="BJ54" s="11">
        <f t="shared" si="20"/>
        <v>2</v>
      </c>
      <c r="BK54" s="64"/>
      <c r="BL54" s="33">
        <f t="shared" si="28"/>
        <v>2</v>
      </c>
      <c r="BM54" s="77">
        <f t="shared" si="16"/>
        <v>3.6363636363636362</v>
      </c>
      <c r="BN54" s="64"/>
      <c r="BO54" s="56"/>
      <c r="BQ54" s="24">
        <f t="shared" si="12"/>
        <v>0</v>
      </c>
      <c r="BR54" s="2">
        <v>1</v>
      </c>
      <c r="BS54" s="24">
        <f t="shared" si="13"/>
        <v>0.15037593984962405</v>
      </c>
      <c r="BT54" s="24">
        <f t="shared" si="14"/>
        <v>7.5187969924812026E-2</v>
      </c>
      <c r="BU54" s="11">
        <f t="shared" si="6"/>
        <v>1</v>
      </c>
      <c r="BV54" s="51">
        <f t="shared" si="7"/>
        <v>8.347245409015025E-2</v>
      </c>
    </row>
    <row r="55" spans="1:74" s="2" customFormat="1" x14ac:dyDescent="0.25">
      <c r="B55" s="2" t="s">
        <v>96</v>
      </c>
      <c r="D55" s="2">
        <v>1</v>
      </c>
      <c r="I55" s="2">
        <f>SUM(D55+F55)</f>
        <v>1</v>
      </c>
      <c r="J55" s="2">
        <v>3</v>
      </c>
      <c r="N55" s="2">
        <v>8</v>
      </c>
      <c r="O55" s="2">
        <v>5</v>
      </c>
      <c r="P55" s="2">
        <v>2</v>
      </c>
      <c r="AA55" s="2">
        <v>1</v>
      </c>
      <c r="BI55" s="13"/>
      <c r="BJ55" s="11">
        <f t="shared" si="20"/>
        <v>21</v>
      </c>
      <c r="BK55" s="64"/>
      <c r="BL55" s="33">
        <f t="shared" si="28"/>
        <v>7</v>
      </c>
      <c r="BM55" s="77">
        <f t="shared" si="16"/>
        <v>12.727272727272727</v>
      </c>
      <c r="BN55" s="64"/>
      <c r="BO55" s="56"/>
      <c r="BP55" s="2">
        <v>2</v>
      </c>
      <c r="BQ55" s="24">
        <f t="shared" si="12"/>
        <v>0.37523452157598497</v>
      </c>
      <c r="BR55" s="2">
        <v>4</v>
      </c>
      <c r="BS55" s="24">
        <f t="shared" si="13"/>
        <v>0.60150375939849621</v>
      </c>
      <c r="BT55" s="24">
        <f t="shared" si="14"/>
        <v>0.48836914048724056</v>
      </c>
      <c r="BU55" s="11">
        <f t="shared" si="6"/>
        <v>6</v>
      </c>
      <c r="BV55" s="51">
        <f t="shared" si="7"/>
        <v>0.5008347245409015</v>
      </c>
    </row>
    <row r="56" spans="1:74" s="2" customFormat="1" x14ac:dyDescent="0.25">
      <c r="B56" s="28" t="s">
        <v>157</v>
      </c>
      <c r="F56" s="2">
        <v>1</v>
      </c>
      <c r="I56" s="2">
        <f>SUM(D56+F56)</f>
        <v>1</v>
      </c>
      <c r="BI56" s="13"/>
      <c r="BJ56" s="11">
        <f t="shared" si="20"/>
        <v>2</v>
      </c>
      <c r="BK56" s="64"/>
      <c r="BL56" s="33">
        <f t="shared" si="28"/>
        <v>2</v>
      </c>
      <c r="BM56" s="77">
        <f t="shared" si="16"/>
        <v>3.6363636363636362</v>
      </c>
      <c r="BN56" s="64"/>
      <c r="BO56" s="56"/>
      <c r="BQ56" s="24">
        <f t="shared" si="12"/>
        <v>0</v>
      </c>
      <c r="BR56" s="2">
        <v>1</v>
      </c>
      <c r="BS56" s="24">
        <f t="shared" si="13"/>
        <v>0.15037593984962405</v>
      </c>
      <c r="BT56" s="24">
        <f t="shared" si="14"/>
        <v>7.5187969924812026E-2</v>
      </c>
      <c r="BU56" s="11">
        <f t="shared" si="6"/>
        <v>1</v>
      </c>
      <c r="BV56" s="51">
        <f t="shared" si="7"/>
        <v>8.347245409015025E-2</v>
      </c>
    </row>
    <row r="57" spans="1:74" s="2" customFormat="1" x14ac:dyDescent="0.25">
      <c r="B57" s="2" t="s">
        <v>79</v>
      </c>
      <c r="E57" s="2">
        <v>3</v>
      </c>
      <c r="F57" s="2">
        <v>2</v>
      </c>
      <c r="G57" s="2">
        <v>2</v>
      </c>
      <c r="H57" s="2">
        <v>1</v>
      </c>
      <c r="I57" s="2">
        <f>SUM(D57+F57)</f>
        <v>2</v>
      </c>
      <c r="K57" s="2">
        <v>1</v>
      </c>
      <c r="M57" s="2">
        <v>2</v>
      </c>
      <c r="O57" s="2">
        <v>1</v>
      </c>
      <c r="Q57" s="2">
        <v>4</v>
      </c>
      <c r="U57" s="2">
        <v>3</v>
      </c>
      <c r="Z57" s="2">
        <v>3</v>
      </c>
      <c r="AA57" s="2">
        <v>1</v>
      </c>
      <c r="AC57" s="2">
        <v>2</v>
      </c>
      <c r="AE57" s="2">
        <v>1</v>
      </c>
      <c r="AG57" s="2">
        <v>1</v>
      </c>
      <c r="AI57" s="2">
        <v>2</v>
      </c>
      <c r="AT57" s="2">
        <v>1</v>
      </c>
      <c r="BI57" s="13"/>
      <c r="BJ57" s="11">
        <f t="shared" si="20"/>
        <v>32</v>
      </c>
      <c r="BK57" s="64"/>
      <c r="BL57" s="33">
        <f t="shared" si="28"/>
        <v>17</v>
      </c>
      <c r="BM57" s="77">
        <f t="shared" si="16"/>
        <v>30.90909090909091</v>
      </c>
      <c r="BN57" s="64"/>
      <c r="BO57" s="56"/>
      <c r="BP57" s="2">
        <v>3</v>
      </c>
      <c r="BQ57" s="24">
        <f t="shared" si="12"/>
        <v>0.56285178236397748</v>
      </c>
      <c r="BR57" s="2">
        <v>2</v>
      </c>
      <c r="BS57" s="24">
        <f t="shared" si="13"/>
        <v>0.3007518796992481</v>
      </c>
      <c r="BT57" s="24">
        <f t="shared" si="14"/>
        <v>0.43180183103161279</v>
      </c>
      <c r="BU57" s="11">
        <f t="shared" si="6"/>
        <v>5</v>
      </c>
      <c r="BV57" s="51">
        <f t="shared" si="7"/>
        <v>0.41736227045075125</v>
      </c>
    </row>
    <row r="58" spans="1:74" s="2" customFormat="1" x14ac:dyDescent="0.25">
      <c r="A58" s="86" t="s">
        <v>219</v>
      </c>
      <c r="B58" s="2" t="s">
        <v>221</v>
      </c>
      <c r="E58" s="2">
        <v>2</v>
      </c>
      <c r="F58" s="2">
        <v>1</v>
      </c>
      <c r="I58" s="2">
        <f>SUM(D58+F58)</f>
        <v>1</v>
      </c>
      <c r="BI58" s="13"/>
      <c r="BJ58" s="11">
        <f t="shared" si="20"/>
        <v>4</v>
      </c>
      <c r="BK58" s="64"/>
      <c r="BL58" s="33">
        <f t="shared" si="28"/>
        <v>3</v>
      </c>
      <c r="BM58" s="77">
        <f t="shared" si="16"/>
        <v>5.4545454545454541</v>
      </c>
      <c r="BN58" s="64"/>
      <c r="BO58" s="56"/>
      <c r="BP58" s="2">
        <v>1</v>
      </c>
      <c r="BQ58" s="24">
        <f t="shared" si="12"/>
        <v>0.18761726078799248</v>
      </c>
      <c r="BR58" s="2">
        <v>1</v>
      </c>
      <c r="BS58" s="24">
        <f t="shared" si="13"/>
        <v>0.15037593984962405</v>
      </c>
      <c r="BT58" s="24">
        <f t="shared" si="14"/>
        <v>0.16899660031880825</v>
      </c>
      <c r="BU58" s="11">
        <f t="shared" si="6"/>
        <v>2</v>
      </c>
      <c r="BV58" s="51">
        <f t="shared" si="7"/>
        <v>0.1669449081803005</v>
      </c>
    </row>
    <row r="59" spans="1:74" s="2" customFormat="1" x14ac:dyDescent="0.25">
      <c r="A59" s="86" t="s">
        <v>219</v>
      </c>
      <c r="B59" s="2" t="s">
        <v>88</v>
      </c>
      <c r="I59" s="11"/>
      <c r="AJ59" s="2">
        <v>1</v>
      </c>
      <c r="AU59" s="2">
        <v>1</v>
      </c>
      <c r="AX59" s="2">
        <v>1</v>
      </c>
      <c r="BB59" s="2">
        <v>1</v>
      </c>
      <c r="BF59" s="2">
        <v>2</v>
      </c>
      <c r="BI59" s="13"/>
      <c r="BJ59" s="11">
        <f t="shared" si="20"/>
        <v>6</v>
      </c>
      <c r="BK59" s="64"/>
      <c r="BL59" s="33">
        <f t="shared" si="28"/>
        <v>5</v>
      </c>
      <c r="BM59" s="77">
        <f t="shared" si="16"/>
        <v>9.0909090909090917</v>
      </c>
      <c r="BN59" s="64"/>
      <c r="BO59" s="56"/>
      <c r="BQ59" s="24">
        <f t="shared" si="12"/>
        <v>0</v>
      </c>
      <c r="BS59" s="24">
        <f t="shared" si="13"/>
        <v>0</v>
      </c>
      <c r="BT59" s="24">
        <f t="shared" si="14"/>
        <v>0</v>
      </c>
      <c r="BU59" s="11">
        <f t="shared" si="6"/>
        <v>0</v>
      </c>
      <c r="BV59" s="51">
        <f t="shared" si="7"/>
        <v>0</v>
      </c>
    </row>
    <row r="60" spans="1:74" s="2" customFormat="1" x14ac:dyDescent="0.25">
      <c r="B60" s="2" t="s">
        <v>188</v>
      </c>
      <c r="H60" s="2">
        <v>3</v>
      </c>
      <c r="I60" s="11"/>
      <c r="X60" s="2">
        <v>1</v>
      </c>
      <c r="BI60" s="13"/>
      <c r="BJ60" s="11">
        <f t="shared" si="20"/>
        <v>4</v>
      </c>
      <c r="BK60" s="64"/>
      <c r="BL60" s="33">
        <f t="shared" si="28"/>
        <v>2</v>
      </c>
      <c r="BM60" s="77">
        <f t="shared" si="16"/>
        <v>3.6363636363636362</v>
      </c>
      <c r="BN60" s="64"/>
      <c r="BO60" s="56"/>
      <c r="BQ60" s="24">
        <f t="shared" si="12"/>
        <v>0</v>
      </c>
      <c r="BS60" s="24">
        <f t="shared" si="13"/>
        <v>0</v>
      </c>
      <c r="BT60" s="24">
        <f t="shared" si="14"/>
        <v>0</v>
      </c>
      <c r="BU60" s="11">
        <f t="shared" si="6"/>
        <v>0</v>
      </c>
      <c r="BV60" s="51">
        <f t="shared" si="7"/>
        <v>0</v>
      </c>
    </row>
    <row r="61" spans="1:74" s="2" customFormat="1" x14ac:dyDescent="0.25">
      <c r="B61" s="2" t="s">
        <v>99</v>
      </c>
      <c r="I61" s="11"/>
      <c r="K61" s="2">
        <v>1</v>
      </c>
      <c r="P61" s="2">
        <v>1</v>
      </c>
      <c r="BI61" s="13"/>
      <c r="BJ61" s="11">
        <f t="shared" si="20"/>
        <v>2</v>
      </c>
      <c r="BK61" s="64"/>
      <c r="BL61" s="33">
        <f t="shared" si="28"/>
        <v>2</v>
      </c>
      <c r="BM61" s="77">
        <f t="shared" si="16"/>
        <v>3.6363636363636362</v>
      </c>
      <c r="BN61" s="64"/>
      <c r="BO61" s="56"/>
      <c r="BQ61" s="24">
        <f t="shared" si="12"/>
        <v>0</v>
      </c>
      <c r="BS61" s="24">
        <f t="shared" si="13"/>
        <v>0</v>
      </c>
      <c r="BT61" s="24">
        <f t="shared" si="14"/>
        <v>0</v>
      </c>
      <c r="BU61" s="11">
        <f t="shared" si="6"/>
        <v>0</v>
      </c>
      <c r="BV61" s="51">
        <f t="shared" si="7"/>
        <v>0</v>
      </c>
    </row>
    <row r="62" spans="1:74" s="2" customFormat="1" x14ac:dyDescent="0.25">
      <c r="B62" s="2" t="s">
        <v>197</v>
      </c>
      <c r="G62" s="2">
        <v>2</v>
      </c>
      <c r="H62" s="2">
        <v>2</v>
      </c>
      <c r="I62" s="11"/>
      <c r="J62" s="2">
        <v>2</v>
      </c>
      <c r="K62" s="2">
        <v>3</v>
      </c>
      <c r="M62" s="2">
        <v>1</v>
      </c>
      <c r="N62" s="2">
        <v>2</v>
      </c>
      <c r="O62" s="2">
        <v>6</v>
      </c>
      <c r="P62" s="2">
        <v>2</v>
      </c>
      <c r="Q62" s="2">
        <v>3</v>
      </c>
      <c r="S62" s="2">
        <v>2</v>
      </c>
      <c r="V62" s="2">
        <v>1</v>
      </c>
      <c r="X62" s="2">
        <v>3</v>
      </c>
      <c r="Y62" s="2">
        <v>2</v>
      </c>
      <c r="Z62" s="2">
        <v>1</v>
      </c>
      <c r="AA62" s="2">
        <v>1</v>
      </c>
      <c r="AB62" s="2">
        <v>3</v>
      </c>
      <c r="AD62" s="2">
        <v>2</v>
      </c>
      <c r="BI62" s="13"/>
      <c r="BJ62" s="11">
        <f t="shared" si="20"/>
        <v>38</v>
      </c>
      <c r="BK62" s="64"/>
      <c r="BL62" s="33">
        <f t="shared" si="28"/>
        <v>17</v>
      </c>
      <c r="BM62" s="77">
        <f t="shared" si="16"/>
        <v>30.90909090909091</v>
      </c>
      <c r="BN62" s="64"/>
      <c r="BO62" s="56"/>
      <c r="BQ62" s="24">
        <f t="shared" si="12"/>
        <v>0</v>
      </c>
      <c r="BS62" s="24">
        <f t="shared" si="13"/>
        <v>0</v>
      </c>
      <c r="BT62" s="24">
        <f t="shared" si="14"/>
        <v>0</v>
      </c>
      <c r="BU62" s="11">
        <f t="shared" si="6"/>
        <v>0</v>
      </c>
      <c r="BV62" s="51">
        <f t="shared" si="7"/>
        <v>0</v>
      </c>
    </row>
    <row r="63" spans="1:74" s="2" customFormat="1" x14ac:dyDescent="0.25">
      <c r="A63" s="86" t="s">
        <v>219</v>
      </c>
      <c r="B63" s="2" t="s">
        <v>64</v>
      </c>
      <c r="E63" s="2">
        <v>1</v>
      </c>
      <c r="F63" s="2">
        <v>1</v>
      </c>
      <c r="G63" s="2">
        <v>2</v>
      </c>
      <c r="H63" s="2">
        <v>1</v>
      </c>
      <c r="I63" s="2">
        <f>SUM(D63+F63)</f>
        <v>1</v>
      </c>
      <c r="J63" s="2">
        <v>1</v>
      </c>
      <c r="K63" s="2">
        <v>1</v>
      </c>
      <c r="M63" s="2">
        <v>2</v>
      </c>
      <c r="N63" s="2">
        <v>1</v>
      </c>
      <c r="O63" s="2">
        <v>3</v>
      </c>
      <c r="P63" s="2">
        <v>1</v>
      </c>
      <c r="Z63" s="2">
        <v>1</v>
      </c>
      <c r="AE63" s="2">
        <v>1</v>
      </c>
      <c r="AF63" s="2">
        <v>1</v>
      </c>
      <c r="AG63" s="2">
        <v>1</v>
      </c>
      <c r="BC63" s="2">
        <v>2</v>
      </c>
      <c r="BD63" s="2">
        <v>1</v>
      </c>
      <c r="BH63" s="2">
        <v>1</v>
      </c>
      <c r="BI63" s="13"/>
      <c r="BJ63" s="11">
        <f t="shared" si="20"/>
        <v>23</v>
      </c>
      <c r="BK63" s="64"/>
      <c r="BL63" s="33">
        <f t="shared" si="28"/>
        <v>18</v>
      </c>
      <c r="BM63" s="77">
        <f t="shared" si="16"/>
        <v>32.727272727272727</v>
      </c>
      <c r="BN63" s="64"/>
      <c r="BO63" s="56"/>
      <c r="BQ63" s="24">
        <f t="shared" si="12"/>
        <v>0</v>
      </c>
      <c r="BS63" s="24">
        <f t="shared" si="13"/>
        <v>0</v>
      </c>
      <c r="BT63" s="24">
        <f t="shared" si="14"/>
        <v>0</v>
      </c>
      <c r="BU63" s="11">
        <f t="shared" si="6"/>
        <v>0</v>
      </c>
      <c r="BV63" s="51">
        <f t="shared" si="7"/>
        <v>0</v>
      </c>
    </row>
    <row r="64" spans="1:74" s="2" customFormat="1" x14ac:dyDescent="0.25">
      <c r="A64" s="86" t="s">
        <v>219</v>
      </c>
      <c r="B64" s="2" t="s">
        <v>112</v>
      </c>
      <c r="E64" s="2">
        <v>1</v>
      </c>
      <c r="I64" s="11"/>
      <c r="J64" s="2">
        <v>1</v>
      </c>
      <c r="AM64" s="2">
        <v>1</v>
      </c>
      <c r="AS64" s="2">
        <v>1</v>
      </c>
      <c r="BI64" s="13"/>
      <c r="BJ64" s="11">
        <f t="shared" si="20"/>
        <v>4</v>
      </c>
      <c r="BK64" s="64"/>
      <c r="BL64" s="33">
        <f t="shared" si="28"/>
        <v>4</v>
      </c>
      <c r="BM64" s="77">
        <f t="shared" si="16"/>
        <v>7.2727272727272725</v>
      </c>
      <c r="BN64" s="64"/>
      <c r="BO64" s="56"/>
      <c r="BQ64" s="24">
        <f t="shared" si="12"/>
        <v>0</v>
      </c>
      <c r="BS64" s="24">
        <f t="shared" si="13"/>
        <v>0</v>
      </c>
      <c r="BT64" s="24">
        <f t="shared" si="14"/>
        <v>0</v>
      </c>
      <c r="BU64" s="11">
        <f t="shared" si="6"/>
        <v>0</v>
      </c>
      <c r="BV64" s="51">
        <f t="shared" si="7"/>
        <v>0</v>
      </c>
    </row>
    <row r="65" spans="1:74" s="2" customFormat="1" x14ac:dyDescent="0.25">
      <c r="B65" s="2" t="s">
        <v>118</v>
      </c>
      <c r="I65" s="11"/>
      <c r="AH65" s="2">
        <v>1</v>
      </c>
      <c r="BI65" s="13"/>
      <c r="BJ65" s="11">
        <f t="shared" si="20"/>
        <v>1</v>
      </c>
      <c r="BK65" s="64"/>
      <c r="BL65" s="33">
        <f t="shared" si="28"/>
        <v>1</v>
      </c>
      <c r="BM65" s="77">
        <f t="shared" si="16"/>
        <v>1.8181818181818181</v>
      </c>
      <c r="BN65" s="64"/>
      <c r="BO65" s="56"/>
      <c r="BQ65" s="24">
        <f t="shared" si="12"/>
        <v>0</v>
      </c>
      <c r="BS65" s="24">
        <f t="shared" si="13"/>
        <v>0</v>
      </c>
      <c r="BT65" s="24">
        <f t="shared" si="14"/>
        <v>0</v>
      </c>
      <c r="BU65" s="11">
        <f t="shared" si="6"/>
        <v>0</v>
      </c>
      <c r="BV65" s="51">
        <f t="shared" si="7"/>
        <v>0</v>
      </c>
    </row>
    <row r="66" spans="1:74" s="2" customFormat="1" x14ac:dyDescent="0.25">
      <c r="B66" s="2" t="s">
        <v>93</v>
      </c>
      <c r="I66" s="11"/>
      <c r="K66" s="2">
        <v>1</v>
      </c>
      <c r="O66" s="2">
        <v>2</v>
      </c>
      <c r="P66" s="2">
        <v>1</v>
      </c>
      <c r="Q66" s="2">
        <v>1</v>
      </c>
      <c r="S66" s="2">
        <v>1</v>
      </c>
      <c r="W66" s="2">
        <v>2</v>
      </c>
      <c r="Y66" s="2">
        <v>1</v>
      </c>
      <c r="AF66" s="2">
        <v>1</v>
      </c>
      <c r="AG66" s="2">
        <v>2</v>
      </c>
      <c r="AI66" s="2">
        <v>2</v>
      </c>
      <c r="BC66" s="2">
        <v>1</v>
      </c>
      <c r="BI66" s="13"/>
      <c r="BJ66" s="11">
        <f t="shared" si="20"/>
        <v>15</v>
      </c>
      <c r="BK66" s="64"/>
      <c r="BL66" s="33">
        <f t="shared" si="28"/>
        <v>11</v>
      </c>
      <c r="BM66" s="77">
        <f t="shared" si="16"/>
        <v>20</v>
      </c>
      <c r="BN66" s="64"/>
      <c r="BO66" s="56"/>
      <c r="BQ66" s="24">
        <f t="shared" si="12"/>
        <v>0</v>
      </c>
      <c r="BR66" s="2">
        <v>1</v>
      </c>
      <c r="BS66" s="24">
        <f t="shared" si="13"/>
        <v>0.15037593984962405</v>
      </c>
      <c r="BT66" s="24">
        <f t="shared" si="14"/>
        <v>7.5187969924812026E-2</v>
      </c>
      <c r="BU66" s="11">
        <f t="shared" si="6"/>
        <v>1</v>
      </c>
      <c r="BV66" s="51">
        <f t="shared" si="7"/>
        <v>8.347245409015025E-2</v>
      </c>
    </row>
    <row r="67" spans="1:74" s="2" customFormat="1" x14ac:dyDescent="0.25">
      <c r="B67" s="2" t="s">
        <v>107</v>
      </c>
      <c r="I67" s="11"/>
      <c r="O67" s="2">
        <v>1</v>
      </c>
      <c r="U67" s="2">
        <v>1</v>
      </c>
      <c r="W67" s="2">
        <v>1</v>
      </c>
      <c r="AB67" s="2">
        <v>1</v>
      </c>
      <c r="AD67" s="2">
        <v>1</v>
      </c>
      <c r="BI67" s="13"/>
      <c r="BJ67" s="11">
        <f t="shared" si="20"/>
        <v>5</v>
      </c>
      <c r="BK67" s="64"/>
      <c r="BL67" s="33">
        <f t="shared" si="28"/>
        <v>5</v>
      </c>
      <c r="BM67" s="77">
        <f t="shared" si="16"/>
        <v>9.0909090909090917</v>
      </c>
      <c r="BN67" s="64"/>
      <c r="BO67" s="56"/>
      <c r="BQ67" s="24">
        <f t="shared" si="12"/>
        <v>0</v>
      </c>
      <c r="BR67" s="2">
        <v>1</v>
      </c>
      <c r="BS67" s="24">
        <f t="shared" si="13"/>
        <v>0.15037593984962405</v>
      </c>
      <c r="BT67" s="24">
        <f t="shared" si="14"/>
        <v>7.5187969924812026E-2</v>
      </c>
      <c r="BU67" s="11">
        <f t="shared" si="6"/>
        <v>1</v>
      </c>
      <c r="BV67" s="51">
        <f t="shared" si="7"/>
        <v>8.347245409015025E-2</v>
      </c>
    </row>
    <row r="68" spans="1:74" s="2" customFormat="1" x14ac:dyDescent="0.25">
      <c r="A68" s="86" t="s">
        <v>219</v>
      </c>
      <c r="B68" s="2" t="s">
        <v>152</v>
      </c>
      <c r="C68" s="2">
        <v>1</v>
      </c>
      <c r="I68" s="11"/>
      <c r="Y68" s="2">
        <v>1</v>
      </c>
      <c r="BI68" s="13"/>
      <c r="BJ68" s="11">
        <f t="shared" si="20"/>
        <v>2</v>
      </c>
      <c r="BK68" s="64"/>
      <c r="BL68" s="33">
        <f t="shared" si="28"/>
        <v>2</v>
      </c>
      <c r="BM68" s="77">
        <f t="shared" si="16"/>
        <v>3.6363636363636362</v>
      </c>
      <c r="BN68" s="64"/>
      <c r="BO68" s="56"/>
      <c r="BQ68" s="24">
        <f t="shared" si="12"/>
        <v>0</v>
      </c>
      <c r="BS68" s="24">
        <f t="shared" si="13"/>
        <v>0</v>
      </c>
      <c r="BT68" s="24">
        <f t="shared" si="14"/>
        <v>0</v>
      </c>
      <c r="BU68" s="11">
        <f t="shared" si="6"/>
        <v>0</v>
      </c>
      <c r="BV68" s="51">
        <f t="shared" si="7"/>
        <v>0</v>
      </c>
    </row>
    <row r="69" spans="1:74" s="2" customFormat="1" x14ac:dyDescent="0.25">
      <c r="B69" s="2" t="s">
        <v>151</v>
      </c>
      <c r="I69" s="11"/>
      <c r="BI69" s="13"/>
      <c r="BJ69" s="11">
        <f t="shared" si="20"/>
        <v>0</v>
      </c>
      <c r="BK69" s="64"/>
      <c r="BL69" s="33">
        <f t="shared" si="28"/>
        <v>0</v>
      </c>
      <c r="BM69" s="77">
        <f t="shared" si="16"/>
        <v>0</v>
      </c>
      <c r="BN69" s="64"/>
      <c r="BO69" s="56"/>
      <c r="BQ69" s="24">
        <f t="shared" si="12"/>
        <v>0</v>
      </c>
      <c r="BS69" s="24">
        <f t="shared" si="13"/>
        <v>0</v>
      </c>
      <c r="BT69" s="24">
        <f t="shared" si="14"/>
        <v>0</v>
      </c>
      <c r="BU69" s="11">
        <f t="shared" si="6"/>
        <v>0</v>
      </c>
      <c r="BV69" s="51">
        <f t="shared" si="7"/>
        <v>0</v>
      </c>
    </row>
    <row r="70" spans="1:74" s="2" customFormat="1" x14ac:dyDescent="0.25">
      <c r="B70" s="2" t="s">
        <v>110</v>
      </c>
      <c r="I70" s="11"/>
      <c r="S70" s="2">
        <v>1</v>
      </c>
      <c r="W70" s="2">
        <v>1</v>
      </c>
      <c r="Y70" s="2">
        <v>1</v>
      </c>
      <c r="Z70" s="2">
        <v>3</v>
      </c>
      <c r="AA70" s="2">
        <v>2</v>
      </c>
      <c r="AC70" s="2">
        <v>1</v>
      </c>
      <c r="AF70" s="2">
        <v>1</v>
      </c>
      <c r="AH70" s="2">
        <v>1</v>
      </c>
      <c r="AI70" s="2">
        <v>16</v>
      </c>
      <c r="AK70" s="2">
        <v>2</v>
      </c>
      <c r="AL70" s="2">
        <v>1</v>
      </c>
      <c r="AM70" s="2">
        <v>3</v>
      </c>
      <c r="AO70" s="2">
        <v>1</v>
      </c>
      <c r="AR70" s="2">
        <v>8</v>
      </c>
      <c r="AS70" s="2">
        <v>7</v>
      </c>
      <c r="AT70" s="2">
        <v>1</v>
      </c>
      <c r="AU70" s="2">
        <v>5</v>
      </c>
      <c r="AV70" s="2">
        <v>4</v>
      </c>
      <c r="AW70" s="2">
        <v>1</v>
      </c>
      <c r="AX70" s="2">
        <v>2</v>
      </c>
      <c r="AY70" s="2">
        <v>7</v>
      </c>
      <c r="AZ70" s="2">
        <v>9</v>
      </c>
      <c r="BB70" s="2">
        <v>5</v>
      </c>
      <c r="BC70" s="2">
        <v>2</v>
      </c>
      <c r="BD70" s="2">
        <v>5</v>
      </c>
      <c r="BE70" s="2">
        <v>3</v>
      </c>
      <c r="BF70" s="2">
        <v>5</v>
      </c>
      <c r="BI70" s="13"/>
      <c r="BJ70" s="11">
        <f t="shared" si="20"/>
        <v>98</v>
      </c>
      <c r="BK70" s="64"/>
      <c r="BL70" s="33">
        <f t="shared" si="28"/>
        <v>27</v>
      </c>
      <c r="BM70" s="77">
        <f t="shared" si="16"/>
        <v>49.090909090909093</v>
      </c>
      <c r="BN70" s="64"/>
      <c r="BO70" s="56"/>
      <c r="BQ70" s="24">
        <f t="shared" si="12"/>
        <v>0</v>
      </c>
      <c r="BS70" s="24">
        <f t="shared" si="13"/>
        <v>0</v>
      </c>
      <c r="BT70" s="24">
        <f t="shared" si="14"/>
        <v>0</v>
      </c>
      <c r="BU70" s="11">
        <f t="shared" si="6"/>
        <v>0</v>
      </c>
      <c r="BV70" s="51">
        <f t="shared" si="7"/>
        <v>0</v>
      </c>
    </row>
    <row r="71" spans="1:74" s="2" customFormat="1" x14ac:dyDescent="0.25">
      <c r="B71" s="2" t="s">
        <v>109</v>
      </c>
      <c r="I71" s="11"/>
      <c r="AD71" s="2">
        <v>1</v>
      </c>
      <c r="BI71" s="13"/>
      <c r="BJ71" s="11">
        <f t="shared" si="20"/>
        <v>1</v>
      </c>
      <c r="BK71" s="64"/>
      <c r="BL71" s="33">
        <f t="shared" si="28"/>
        <v>1</v>
      </c>
      <c r="BM71" s="77">
        <f t="shared" si="16"/>
        <v>1.8181818181818181</v>
      </c>
      <c r="BN71" s="64"/>
      <c r="BO71" s="56"/>
      <c r="BQ71" s="24">
        <f t="shared" si="12"/>
        <v>0</v>
      </c>
      <c r="BS71" s="24">
        <f t="shared" si="13"/>
        <v>0</v>
      </c>
      <c r="BT71" s="24">
        <f t="shared" si="14"/>
        <v>0</v>
      </c>
      <c r="BU71" s="11">
        <f t="shared" si="6"/>
        <v>0</v>
      </c>
      <c r="BV71" s="51">
        <f t="shared" si="7"/>
        <v>0</v>
      </c>
    </row>
    <row r="72" spans="1:74" s="2" customFormat="1" x14ac:dyDescent="0.25">
      <c r="B72" s="2" t="s">
        <v>116</v>
      </c>
      <c r="I72" s="11"/>
      <c r="U72" s="2">
        <v>2</v>
      </c>
      <c r="AA72" s="2">
        <v>2</v>
      </c>
      <c r="AZ72" s="2">
        <v>1</v>
      </c>
      <c r="BI72" s="13"/>
      <c r="BJ72" s="11">
        <f t="shared" si="20"/>
        <v>5</v>
      </c>
      <c r="BK72" s="64"/>
      <c r="BL72" s="33">
        <f t="shared" si="28"/>
        <v>3</v>
      </c>
      <c r="BM72" s="77">
        <f t="shared" si="16"/>
        <v>5.4545454545454541</v>
      </c>
      <c r="BN72" s="64"/>
      <c r="BO72" s="56"/>
      <c r="BQ72" s="24">
        <f t="shared" si="12"/>
        <v>0</v>
      </c>
      <c r="BS72" s="24">
        <f t="shared" si="13"/>
        <v>0</v>
      </c>
      <c r="BT72" s="24">
        <f t="shared" si="14"/>
        <v>0</v>
      </c>
      <c r="BU72" s="11">
        <f t="shared" si="6"/>
        <v>0</v>
      </c>
      <c r="BV72" s="51">
        <f t="shared" si="7"/>
        <v>0</v>
      </c>
    </row>
    <row r="73" spans="1:74" s="2" customFormat="1" x14ac:dyDescent="0.25">
      <c r="A73" s="86" t="s">
        <v>219</v>
      </c>
      <c r="B73" s="2" t="s">
        <v>150</v>
      </c>
      <c r="F73" s="2">
        <v>1</v>
      </c>
      <c r="H73" s="2">
        <v>1</v>
      </c>
      <c r="I73" s="2">
        <f t="shared" ref="I73:I105" si="29">SUM(D73+F73)</f>
        <v>1</v>
      </c>
      <c r="J73" s="2">
        <v>1</v>
      </c>
      <c r="O73" s="2">
        <v>1</v>
      </c>
      <c r="T73" s="2">
        <v>1</v>
      </c>
      <c r="U73" s="2">
        <v>1</v>
      </c>
      <c r="W73" s="2">
        <v>1</v>
      </c>
      <c r="Y73" s="2">
        <v>1</v>
      </c>
      <c r="BI73" s="13"/>
      <c r="BJ73" s="11">
        <f t="shared" ref="BJ73:BJ102" si="30">SUM(C73:BI73)</f>
        <v>9</v>
      </c>
      <c r="BK73" s="64"/>
      <c r="BL73" s="33">
        <f t="shared" si="28"/>
        <v>9</v>
      </c>
      <c r="BM73" s="77">
        <f t="shared" si="16"/>
        <v>16.363636363636363</v>
      </c>
      <c r="BN73" s="64"/>
      <c r="BO73" s="56"/>
      <c r="BQ73" s="24">
        <f t="shared" si="12"/>
        <v>0</v>
      </c>
      <c r="BS73" s="24">
        <f t="shared" si="13"/>
        <v>0</v>
      </c>
      <c r="BT73" s="24">
        <f t="shared" si="14"/>
        <v>0</v>
      </c>
      <c r="BU73" s="11">
        <f t="shared" ref="BU73:BU105" si="31">SUM(BP73+BR73)</f>
        <v>0</v>
      </c>
      <c r="BV73" s="51">
        <f t="shared" ref="BV73:BV101" si="32">SUM(BU73*100/1198)</f>
        <v>0</v>
      </c>
    </row>
    <row r="74" spans="1:74" s="2" customFormat="1" x14ac:dyDescent="0.25">
      <c r="A74" s="86" t="s">
        <v>219</v>
      </c>
      <c r="B74" s="2" t="s">
        <v>224</v>
      </c>
      <c r="D74" s="2">
        <v>2</v>
      </c>
      <c r="I74" s="2">
        <f t="shared" si="29"/>
        <v>2</v>
      </c>
      <c r="BI74" s="13"/>
      <c r="BJ74" s="11">
        <f t="shared" si="30"/>
        <v>4</v>
      </c>
      <c r="BK74" s="64"/>
      <c r="BL74" s="33">
        <f t="shared" si="28"/>
        <v>2</v>
      </c>
      <c r="BM74" s="77">
        <f t="shared" si="16"/>
        <v>3.6363636363636362</v>
      </c>
      <c r="BN74" s="64"/>
      <c r="BO74" s="56"/>
      <c r="BQ74" s="24">
        <f t="shared" si="12"/>
        <v>0</v>
      </c>
      <c r="BS74" s="24">
        <f t="shared" si="13"/>
        <v>0</v>
      </c>
      <c r="BT74" s="24">
        <f t="shared" si="14"/>
        <v>0</v>
      </c>
      <c r="BU74" s="11">
        <f t="shared" si="31"/>
        <v>0</v>
      </c>
      <c r="BV74" s="51">
        <f t="shared" si="32"/>
        <v>0</v>
      </c>
    </row>
    <row r="75" spans="1:74" s="2" customFormat="1" x14ac:dyDescent="0.25">
      <c r="B75" s="2" t="s">
        <v>177</v>
      </c>
      <c r="N75" s="2">
        <v>1</v>
      </c>
      <c r="O75" s="2">
        <v>1</v>
      </c>
      <c r="S75" s="2">
        <v>2</v>
      </c>
      <c r="W75" s="2">
        <v>1</v>
      </c>
      <c r="AA75" s="2">
        <v>6</v>
      </c>
      <c r="AB75" s="2">
        <v>2</v>
      </c>
      <c r="AC75" s="2">
        <v>1</v>
      </c>
      <c r="BI75" s="13"/>
      <c r="BJ75" s="11">
        <f t="shared" si="30"/>
        <v>14</v>
      </c>
      <c r="BK75" s="64"/>
      <c r="BL75" s="33">
        <f t="shared" si="28"/>
        <v>7</v>
      </c>
      <c r="BM75" s="77">
        <f t="shared" si="16"/>
        <v>12.727272727272727</v>
      </c>
      <c r="BN75" s="64"/>
      <c r="BO75" s="56"/>
      <c r="BQ75" s="24">
        <f t="shared" si="12"/>
        <v>0</v>
      </c>
      <c r="BS75" s="24">
        <f t="shared" si="13"/>
        <v>0</v>
      </c>
      <c r="BT75" s="24">
        <f t="shared" si="14"/>
        <v>0</v>
      </c>
      <c r="BU75" s="11">
        <f t="shared" si="31"/>
        <v>0</v>
      </c>
      <c r="BV75" s="51">
        <f t="shared" si="32"/>
        <v>0</v>
      </c>
    </row>
    <row r="76" spans="1:74" s="2" customFormat="1" x14ac:dyDescent="0.25">
      <c r="B76" s="2" t="s">
        <v>94</v>
      </c>
      <c r="E76" s="2">
        <v>1</v>
      </c>
      <c r="H76" s="2">
        <v>5</v>
      </c>
      <c r="J76" s="2">
        <v>4</v>
      </c>
      <c r="K76" s="2">
        <v>3</v>
      </c>
      <c r="N76" s="2">
        <v>4</v>
      </c>
      <c r="O76" s="2">
        <v>2</v>
      </c>
      <c r="P76" s="2">
        <v>1</v>
      </c>
      <c r="S76" s="2">
        <v>1</v>
      </c>
      <c r="T76" s="2">
        <v>1</v>
      </c>
      <c r="X76" s="2">
        <v>1</v>
      </c>
      <c r="AF76" s="2">
        <v>1</v>
      </c>
      <c r="AJ76" s="2">
        <v>1</v>
      </c>
      <c r="BI76" s="13"/>
      <c r="BJ76" s="11">
        <f t="shared" si="30"/>
        <v>25</v>
      </c>
      <c r="BK76" s="64"/>
      <c r="BL76" s="33">
        <f t="shared" si="28"/>
        <v>12</v>
      </c>
      <c r="BM76" s="77">
        <f t="shared" si="16"/>
        <v>21.818181818181817</v>
      </c>
      <c r="BN76" s="64"/>
      <c r="BO76" s="56"/>
      <c r="BQ76" s="24">
        <f t="shared" si="12"/>
        <v>0</v>
      </c>
      <c r="BS76" s="24">
        <f t="shared" si="13"/>
        <v>0</v>
      </c>
      <c r="BT76" s="24">
        <f t="shared" si="14"/>
        <v>0</v>
      </c>
      <c r="BU76" s="11">
        <f t="shared" si="31"/>
        <v>0</v>
      </c>
      <c r="BV76" s="51">
        <f t="shared" si="32"/>
        <v>0</v>
      </c>
    </row>
    <row r="77" spans="1:74" s="2" customFormat="1" x14ac:dyDescent="0.25">
      <c r="A77" s="86" t="s">
        <v>219</v>
      </c>
      <c r="B77" s="2" t="s">
        <v>120</v>
      </c>
      <c r="D77" s="2">
        <v>2</v>
      </c>
      <c r="E77" s="2">
        <v>1</v>
      </c>
      <c r="H77" s="2">
        <v>1</v>
      </c>
      <c r="I77" s="2">
        <f t="shared" si="29"/>
        <v>2</v>
      </c>
      <c r="AA77" s="2">
        <v>1</v>
      </c>
      <c r="AG77" s="2">
        <v>1</v>
      </c>
      <c r="BI77" s="13"/>
      <c r="BJ77" s="11">
        <f t="shared" si="30"/>
        <v>8</v>
      </c>
      <c r="BK77" s="64"/>
      <c r="BL77" s="33">
        <f t="shared" si="28"/>
        <v>6</v>
      </c>
      <c r="BM77" s="77">
        <f t="shared" si="16"/>
        <v>10.909090909090908</v>
      </c>
      <c r="BN77" s="64"/>
      <c r="BO77" s="56"/>
      <c r="BQ77" s="24">
        <f t="shared" si="12"/>
        <v>0</v>
      </c>
      <c r="BR77" s="2">
        <v>1</v>
      </c>
      <c r="BS77" s="24">
        <f t="shared" si="13"/>
        <v>0.15037593984962405</v>
      </c>
      <c r="BT77" s="24">
        <f t="shared" si="14"/>
        <v>7.5187969924812026E-2</v>
      </c>
      <c r="BU77" s="11">
        <f t="shared" si="31"/>
        <v>1</v>
      </c>
      <c r="BV77" s="51">
        <f t="shared" si="32"/>
        <v>8.347245409015025E-2</v>
      </c>
    </row>
    <row r="78" spans="1:74" s="2" customFormat="1" x14ac:dyDescent="0.25">
      <c r="A78" s="86" t="s">
        <v>219</v>
      </c>
      <c r="B78" s="2" t="s">
        <v>100</v>
      </c>
      <c r="E78" s="2">
        <v>1</v>
      </c>
      <c r="F78" s="2">
        <v>1</v>
      </c>
      <c r="I78" s="2">
        <f t="shared" si="29"/>
        <v>1</v>
      </c>
      <c r="P78" s="2">
        <v>1</v>
      </c>
      <c r="V78" s="2">
        <v>1</v>
      </c>
      <c r="W78" s="2">
        <v>1</v>
      </c>
      <c r="X78" s="2">
        <v>1</v>
      </c>
      <c r="Y78" s="2">
        <v>2</v>
      </c>
      <c r="AD78" s="2">
        <v>3</v>
      </c>
      <c r="AF78" s="2">
        <v>4</v>
      </c>
      <c r="AG78" s="2">
        <v>1</v>
      </c>
      <c r="AI78" s="2">
        <v>17</v>
      </c>
      <c r="BI78" s="13"/>
      <c r="BJ78" s="11">
        <f t="shared" si="30"/>
        <v>34</v>
      </c>
      <c r="BK78" s="64"/>
      <c r="BL78" s="33">
        <f t="shared" si="28"/>
        <v>12</v>
      </c>
      <c r="BM78" s="77">
        <f t="shared" si="16"/>
        <v>21.818181818181817</v>
      </c>
      <c r="BN78" s="64"/>
      <c r="BO78" s="56"/>
      <c r="BQ78" s="24">
        <f t="shared" si="12"/>
        <v>0</v>
      </c>
      <c r="BS78" s="24">
        <f t="shared" si="13"/>
        <v>0</v>
      </c>
      <c r="BT78" s="24">
        <f t="shared" si="14"/>
        <v>0</v>
      </c>
      <c r="BU78" s="11">
        <f t="shared" si="31"/>
        <v>0</v>
      </c>
      <c r="BV78" s="51">
        <f t="shared" si="32"/>
        <v>0</v>
      </c>
    </row>
    <row r="79" spans="1:74" s="2" customFormat="1" x14ac:dyDescent="0.25">
      <c r="A79" s="86" t="s">
        <v>219</v>
      </c>
      <c r="B79" s="2" t="s">
        <v>70</v>
      </c>
      <c r="C79" s="2">
        <v>2</v>
      </c>
      <c r="D79" s="2">
        <v>2</v>
      </c>
      <c r="E79" s="2">
        <v>13</v>
      </c>
      <c r="F79" s="2">
        <v>16</v>
      </c>
      <c r="G79" s="2">
        <v>11</v>
      </c>
      <c r="H79" s="2">
        <v>4</v>
      </c>
      <c r="I79" s="2">
        <f t="shared" si="29"/>
        <v>18</v>
      </c>
      <c r="J79" s="2">
        <v>13</v>
      </c>
      <c r="K79" s="2">
        <v>13</v>
      </c>
      <c r="M79" s="2">
        <v>5</v>
      </c>
      <c r="N79" s="2">
        <v>6</v>
      </c>
      <c r="O79" s="2">
        <v>10</v>
      </c>
      <c r="P79" s="2">
        <v>4</v>
      </c>
      <c r="Q79" s="2">
        <v>3</v>
      </c>
      <c r="R79" s="2">
        <v>1</v>
      </c>
      <c r="S79" s="2">
        <v>3</v>
      </c>
      <c r="T79" s="2">
        <v>6</v>
      </c>
      <c r="U79" s="2">
        <v>1</v>
      </c>
      <c r="V79" s="2">
        <v>4</v>
      </c>
      <c r="W79" s="2">
        <v>2</v>
      </c>
      <c r="X79" s="2">
        <v>3</v>
      </c>
      <c r="Y79" s="2">
        <v>4</v>
      </c>
      <c r="Z79" s="2">
        <v>3</v>
      </c>
      <c r="AB79" s="2">
        <v>4</v>
      </c>
      <c r="AD79" s="2">
        <v>4</v>
      </c>
      <c r="AE79" s="2">
        <v>2</v>
      </c>
      <c r="AF79" s="2">
        <v>1</v>
      </c>
      <c r="AG79" s="2">
        <v>2</v>
      </c>
      <c r="BI79" s="13"/>
      <c r="BJ79" s="11">
        <f t="shared" si="30"/>
        <v>160</v>
      </c>
      <c r="BK79" s="64"/>
      <c r="BL79" s="33">
        <f t="shared" si="28"/>
        <v>28</v>
      </c>
      <c r="BM79" s="77">
        <f t="shared" si="16"/>
        <v>50.909090909090907</v>
      </c>
      <c r="BN79" s="64"/>
      <c r="BO79" s="56"/>
      <c r="BP79" s="2">
        <v>23</v>
      </c>
      <c r="BQ79" s="24">
        <f t="shared" si="12"/>
        <v>4.3151969981238274</v>
      </c>
      <c r="BR79" s="2">
        <v>17</v>
      </c>
      <c r="BS79" s="24">
        <f t="shared" si="13"/>
        <v>2.5563909774436091</v>
      </c>
      <c r="BT79" s="24">
        <f t="shared" si="14"/>
        <v>3.4357939877837183</v>
      </c>
      <c r="BU79" s="11">
        <f t="shared" si="31"/>
        <v>40</v>
      </c>
      <c r="BV79" s="51">
        <f t="shared" si="32"/>
        <v>3.33889816360601</v>
      </c>
    </row>
    <row r="80" spans="1:74" s="2" customFormat="1" x14ac:dyDescent="0.25">
      <c r="B80" s="2" t="s">
        <v>104</v>
      </c>
      <c r="J80" s="2">
        <v>1</v>
      </c>
      <c r="X80" s="2">
        <v>2</v>
      </c>
      <c r="BI80" s="13"/>
      <c r="BJ80" s="11">
        <f t="shared" si="30"/>
        <v>3</v>
      </c>
      <c r="BK80" s="64"/>
      <c r="BL80" s="33">
        <f t="shared" si="28"/>
        <v>2</v>
      </c>
      <c r="BM80" s="77">
        <f t="shared" si="16"/>
        <v>3.6363636363636362</v>
      </c>
      <c r="BN80" s="64"/>
      <c r="BO80" s="56"/>
      <c r="BQ80" s="24">
        <f t="shared" si="12"/>
        <v>0</v>
      </c>
      <c r="BS80" s="24">
        <f t="shared" si="13"/>
        <v>0</v>
      </c>
      <c r="BT80" s="24">
        <f t="shared" si="14"/>
        <v>0</v>
      </c>
      <c r="BU80" s="11">
        <f t="shared" si="31"/>
        <v>0</v>
      </c>
      <c r="BV80" s="51">
        <f t="shared" si="32"/>
        <v>0</v>
      </c>
    </row>
    <row r="81" spans="1:74" s="2" customFormat="1" x14ac:dyDescent="0.25">
      <c r="A81" s="86" t="s">
        <v>219</v>
      </c>
      <c r="B81" s="29" t="s">
        <v>180</v>
      </c>
      <c r="C81" s="29">
        <v>19</v>
      </c>
      <c r="D81" s="29">
        <v>45</v>
      </c>
      <c r="E81" s="29">
        <v>89</v>
      </c>
      <c r="F81" s="29">
        <v>157</v>
      </c>
      <c r="G81" s="29">
        <v>218</v>
      </c>
      <c r="H81" s="29">
        <v>94</v>
      </c>
      <c r="I81" s="2">
        <f t="shared" si="29"/>
        <v>202</v>
      </c>
      <c r="J81" s="29">
        <v>220</v>
      </c>
      <c r="K81" s="29">
        <v>224</v>
      </c>
      <c r="L81" s="29"/>
      <c r="M81" s="29">
        <v>176</v>
      </c>
      <c r="N81" s="29">
        <v>137</v>
      </c>
      <c r="O81" s="29">
        <v>153</v>
      </c>
      <c r="P81" s="29">
        <v>232</v>
      </c>
      <c r="Q81" s="29">
        <v>231</v>
      </c>
      <c r="R81" s="29">
        <v>257</v>
      </c>
      <c r="S81" s="29">
        <v>221</v>
      </c>
      <c r="T81" s="29">
        <v>257</v>
      </c>
      <c r="U81" s="29">
        <v>251</v>
      </c>
      <c r="V81" s="29">
        <v>236</v>
      </c>
      <c r="W81" s="29">
        <v>225</v>
      </c>
      <c r="X81" s="29">
        <v>279</v>
      </c>
      <c r="Y81" s="29">
        <v>205</v>
      </c>
      <c r="Z81" s="29">
        <v>235</v>
      </c>
      <c r="AA81" s="29">
        <v>225</v>
      </c>
      <c r="AB81" s="29">
        <v>230</v>
      </c>
      <c r="AC81" s="29">
        <v>20</v>
      </c>
      <c r="AD81" s="29">
        <v>250</v>
      </c>
      <c r="AE81" s="29">
        <v>162</v>
      </c>
      <c r="AF81" s="29">
        <v>223</v>
      </c>
      <c r="AG81" s="29">
        <v>200</v>
      </c>
      <c r="AH81" s="29">
        <v>133</v>
      </c>
      <c r="AI81" s="29">
        <v>60</v>
      </c>
      <c r="AJ81" s="2">
        <v>1</v>
      </c>
      <c r="AK81" s="2">
        <v>2</v>
      </c>
      <c r="AM81" s="2">
        <v>1</v>
      </c>
      <c r="AN81" s="2">
        <v>2</v>
      </c>
      <c r="AO81" s="2">
        <v>1</v>
      </c>
      <c r="AR81" s="2">
        <v>1</v>
      </c>
      <c r="AT81" s="2">
        <v>1</v>
      </c>
      <c r="AY81" s="2">
        <v>2</v>
      </c>
      <c r="AZ81" s="2">
        <v>1</v>
      </c>
      <c r="BC81" s="2">
        <v>2</v>
      </c>
      <c r="BD81" s="2">
        <v>1</v>
      </c>
      <c r="BE81" s="2">
        <v>6</v>
      </c>
      <c r="BF81" s="2">
        <v>3</v>
      </c>
      <c r="BI81" s="13"/>
      <c r="BJ81" s="11">
        <f t="shared" si="30"/>
        <v>5890</v>
      </c>
      <c r="BK81" s="64"/>
      <c r="BL81" s="33">
        <f t="shared" si="28"/>
        <v>45</v>
      </c>
      <c r="BM81" s="77">
        <f t="shared" si="16"/>
        <v>81.818181818181813</v>
      </c>
      <c r="BN81" s="64"/>
      <c r="BO81" s="56"/>
      <c r="BP81" s="2">
        <v>210</v>
      </c>
      <c r="BQ81" s="24">
        <f t="shared" si="12"/>
        <v>39.399624765478421</v>
      </c>
      <c r="BR81" s="2">
        <v>256</v>
      </c>
      <c r="BS81" s="24">
        <f t="shared" si="13"/>
        <v>38.496240601503757</v>
      </c>
      <c r="BT81" s="24">
        <f t="shared" si="14"/>
        <v>38.947932683491089</v>
      </c>
      <c r="BU81" s="11">
        <f t="shared" si="31"/>
        <v>466</v>
      </c>
      <c r="BV81" s="51">
        <f t="shared" si="32"/>
        <v>38.898163606010016</v>
      </c>
    </row>
    <row r="82" spans="1:74" s="2" customFormat="1" x14ac:dyDescent="0.25">
      <c r="A82" s="86" t="s">
        <v>219</v>
      </c>
      <c r="B82" s="2" t="s">
        <v>223</v>
      </c>
      <c r="F82" s="2">
        <v>1</v>
      </c>
      <c r="I82" s="2">
        <f t="shared" si="29"/>
        <v>1</v>
      </c>
      <c r="W82" s="2">
        <v>1</v>
      </c>
      <c r="X82" s="2">
        <v>1</v>
      </c>
      <c r="AA82" s="2">
        <v>1</v>
      </c>
      <c r="AF82" s="2">
        <v>1</v>
      </c>
      <c r="BI82" s="13"/>
      <c r="BJ82" s="11">
        <f t="shared" si="30"/>
        <v>6</v>
      </c>
      <c r="BK82" s="64"/>
      <c r="BL82" s="33">
        <f t="shared" si="28"/>
        <v>6</v>
      </c>
      <c r="BM82" s="77">
        <f t="shared" si="16"/>
        <v>10.909090909090908</v>
      </c>
      <c r="BN82" s="64"/>
      <c r="BO82" s="56"/>
      <c r="BQ82" s="24">
        <f t="shared" si="12"/>
        <v>0</v>
      </c>
      <c r="BS82" s="24">
        <f t="shared" si="13"/>
        <v>0</v>
      </c>
      <c r="BT82" s="24">
        <f t="shared" ref="BT82:BT102" si="33">SUM((BS82+BQ82)/2)</f>
        <v>0</v>
      </c>
      <c r="BU82" s="11">
        <f t="shared" si="31"/>
        <v>0</v>
      </c>
      <c r="BV82" s="51">
        <f t="shared" si="32"/>
        <v>0</v>
      </c>
    </row>
    <row r="83" spans="1:74" s="2" customFormat="1" x14ac:dyDescent="0.25">
      <c r="A83" s="86" t="s">
        <v>219</v>
      </c>
      <c r="B83" s="2" t="s">
        <v>81</v>
      </c>
      <c r="D83" s="2">
        <v>1</v>
      </c>
      <c r="E83" s="2">
        <v>1</v>
      </c>
      <c r="G83" s="2">
        <v>3</v>
      </c>
      <c r="I83" s="2">
        <f t="shared" si="29"/>
        <v>1</v>
      </c>
      <c r="K83" s="2">
        <v>2</v>
      </c>
      <c r="M83" s="2">
        <v>2</v>
      </c>
      <c r="N83" s="2">
        <v>5</v>
      </c>
      <c r="O83" s="2">
        <v>1</v>
      </c>
      <c r="P83" s="2">
        <v>8</v>
      </c>
      <c r="Q83" s="2">
        <v>9</v>
      </c>
      <c r="R83" s="2">
        <v>3</v>
      </c>
      <c r="S83" s="2">
        <v>1</v>
      </c>
      <c r="U83" s="2">
        <v>3</v>
      </c>
      <c r="W83" s="2">
        <v>2</v>
      </c>
      <c r="X83" s="2">
        <v>2</v>
      </c>
      <c r="Y83" s="2">
        <v>1</v>
      </c>
      <c r="AE83" s="2">
        <v>2</v>
      </c>
      <c r="AF83" s="2">
        <v>1</v>
      </c>
      <c r="AH83" s="2">
        <v>4</v>
      </c>
      <c r="AO83" s="2">
        <v>1</v>
      </c>
      <c r="BI83" s="13"/>
      <c r="BJ83" s="11">
        <f t="shared" si="30"/>
        <v>53</v>
      </c>
      <c r="BK83" s="64"/>
      <c r="BL83" s="33">
        <f t="shared" si="28"/>
        <v>20</v>
      </c>
      <c r="BM83" s="77">
        <f t="shared" si="16"/>
        <v>36.363636363636367</v>
      </c>
      <c r="BN83" s="64"/>
      <c r="BO83" s="56"/>
      <c r="BP83" s="2">
        <v>3</v>
      </c>
      <c r="BQ83" s="24">
        <f t="shared" si="12"/>
        <v>0.56285178236397748</v>
      </c>
      <c r="BR83" s="2">
        <v>2</v>
      </c>
      <c r="BS83" s="24">
        <f t="shared" si="13"/>
        <v>0.3007518796992481</v>
      </c>
      <c r="BT83" s="24">
        <f t="shared" si="33"/>
        <v>0.43180183103161279</v>
      </c>
      <c r="BU83" s="11">
        <f t="shared" si="31"/>
        <v>5</v>
      </c>
      <c r="BV83" s="51">
        <f t="shared" si="32"/>
        <v>0.41736227045075125</v>
      </c>
    </row>
    <row r="84" spans="1:74" s="2" customFormat="1" x14ac:dyDescent="0.25">
      <c r="A84" s="86" t="s">
        <v>219</v>
      </c>
      <c r="B84" s="2" t="s">
        <v>98</v>
      </c>
      <c r="F84" s="2">
        <v>1</v>
      </c>
      <c r="I84" s="2">
        <f t="shared" si="29"/>
        <v>1</v>
      </c>
      <c r="K84" s="2">
        <v>1</v>
      </c>
      <c r="O84" s="2">
        <v>4</v>
      </c>
      <c r="P84" s="2">
        <v>1</v>
      </c>
      <c r="Q84" s="2">
        <v>3</v>
      </c>
      <c r="T84" s="2">
        <v>1</v>
      </c>
      <c r="U84" s="2">
        <v>1</v>
      </c>
      <c r="V84" s="2">
        <v>1</v>
      </c>
      <c r="Y84" s="2">
        <v>1</v>
      </c>
      <c r="Z84" s="2">
        <v>1</v>
      </c>
      <c r="BI84" s="13"/>
      <c r="BJ84" s="11">
        <f t="shared" si="30"/>
        <v>16</v>
      </c>
      <c r="BK84" s="64"/>
      <c r="BL84" s="33">
        <f t="shared" si="28"/>
        <v>11</v>
      </c>
      <c r="BM84" s="77">
        <f t="shared" si="16"/>
        <v>20</v>
      </c>
      <c r="BN84" s="64"/>
      <c r="BO84" s="56"/>
      <c r="BQ84" s="24">
        <f t="shared" si="12"/>
        <v>0</v>
      </c>
      <c r="BS84" s="24">
        <f t="shared" si="13"/>
        <v>0</v>
      </c>
      <c r="BT84" s="24">
        <f t="shared" si="33"/>
        <v>0</v>
      </c>
      <c r="BU84" s="11">
        <f t="shared" si="31"/>
        <v>0</v>
      </c>
      <c r="BV84" s="51">
        <f t="shared" si="32"/>
        <v>0</v>
      </c>
    </row>
    <row r="85" spans="1:74" s="2" customFormat="1" x14ac:dyDescent="0.25">
      <c r="B85" s="2" t="s">
        <v>85</v>
      </c>
      <c r="D85" s="2">
        <v>1</v>
      </c>
      <c r="I85" s="2">
        <f t="shared" si="29"/>
        <v>1</v>
      </c>
      <c r="M85" s="2">
        <v>1</v>
      </c>
      <c r="N85" s="2">
        <v>1</v>
      </c>
      <c r="O85" s="2">
        <v>4</v>
      </c>
      <c r="S85" s="2">
        <v>4</v>
      </c>
      <c r="T85" s="2">
        <v>2</v>
      </c>
      <c r="U85" s="2">
        <v>1</v>
      </c>
      <c r="V85" s="2">
        <v>3</v>
      </c>
      <c r="AG85" s="2">
        <v>1</v>
      </c>
      <c r="AI85" s="2">
        <v>5</v>
      </c>
      <c r="AL85" s="2">
        <v>1</v>
      </c>
      <c r="AN85" s="2">
        <v>60</v>
      </c>
      <c r="BI85" s="13"/>
      <c r="BJ85" s="11">
        <f t="shared" si="30"/>
        <v>85</v>
      </c>
      <c r="BK85" s="64"/>
      <c r="BL85" s="33">
        <f t="shared" si="28"/>
        <v>13</v>
      </c>
      <c r="BM85" s="77">
        <f t="shared" si="16"/>
        <v>23.636363636363637</v>
      </c>
      <c r="BN85" s="64"/>
      <c r="BO85" s="56"/>
      <c r="BQ85" s="24">
        <f t="shared" ref="BQ85:BQ101" si="34">SUM(BP85*100/533)</f>
        <v>0</v>
      </c>
      <c r="BR85" s="2">
        <v>1</v>
      </c>
      <c r="BS85" s="24">
        <f t="shared" ref="BS85:BS101" si="35">SUM(BR85*100/665)</f>
        <v>0.15037593984962405</v>
      </c>
      <c r="BT85" s="24">
        <f t="shared" si="33"/>
        <v>7.5187969924812026E-2</v>
      </c>
      <c r="BU85" s="11">
        <f t="shared" si="31"/>
        <v>1</v>
      </c>
      <c r="BV85" s="51">
        <f t="shared" si="32"/>
        <v>8.347245409015025E-2</v>
      </c>
    </row>
    <row r="86" spans="1:74" s="2" customFormat="1" x14ac:dyDescent="0.25">
      <c r="B86" s="2" t="s">
        <v>206</v>
      </c>
      <c r="I86" s="11"/>
      <c r="O86" s="2">
        <v>1</v>
      </c>
      <c r="S86" s="2">
        <v>1</v>
      </c>
      <c r="BI86" s="13"/>
      <c r="BJ86" s="11">
        <f t="shared" si="30"/>
        <v>2</v>
      </c>
      <c r="BK86" s="64"/>
      <c r="BL86" s="33">
        <f t="shared" si="28"/>
        <v>2</v>
      </c>
      <c r="BM86" s="77">
        <f t="shared" si="16"/>
        <v>3.6363636363636362</v>
      </c>
      <c r="BN86" s="64"/>
      <c r="BO86" s="56"/>
      <c r="BQ86" s="24">
        <f t="shared" si="34"/>
        <v>0</v>
      </c>
      <c r="BS86" s="24">
        <f t="shared" si="35"/>
        <v>0</v>
      </c>
      <c r="BT86" s="24">
        <f t="shared" si="33"/>
        <v>0</v>
      </c>
      <c r="BU86" s="11">
        <f t="shared" si="31"/>
        <v>0</v>
      </c>
      <c r="BV86" s="51">
        <f t="shared" si="32"/>
        <v>0</v>
      </c>
    </row>
    <row r="87" spans="1:74" s="2" customFormat="1" x14ac:dyDescent="0.25">
      <c r="B87" s="2" t="s">
        <v>97</v>
      </c>
      <c r="E87" s="2">
        <v>1</v>
      </c>
      <c r="F87" s="2">
        <v>4</v>
      </c>
      <c r="G87" s="2">
        <v>3</v>
      </c>
      <c r="H87" s="2">
        <v>1</v>
      </c>
      <c r="I87" s="2">
        <f t="shared" si="29"/>
        <v>4</v>
      </c>
      <c r="J87" s="2">
        <v>2</v>
      </c>
      <c r="K87" s="2">
        <v>4</v>
      </c>
      <c r="N87" s="2">
        <v>2</v>
      </c>
      <c r="O87" s="2">
        <v>4</v>
      </c>
      <c r="P87" s="2">
        <v>2</v>
      </c>
      <c r="Q87" s="2">
        <v>5</v>
      </c>
      <c r="V87" s="2">
        <v>1</v>
      </c>
      <c r="X87" s="2">
        <v>1</v>
      </c>
      <c r="Y87" s="2">
        <v>2</v>
      </c>
      <c r="Z87" s="2">
        <v>1</v>
      </c>
      <c r="AA87" s="2">
        <v>1</v>
      </c>
      <c r="AB87" s="2">
        <v>1</v>
      </c>
      <c r="AE87" s="2">
        <v>7</v>
      </c>
      <c r="AF87" s="2">
        <v>6</v>
      </c>
      <c r="AH87" s="2">
        <v>11</v>
      </c>
      <c r="AL87" s="2">
        <v>1</v>
      </c>
      <c r="BI87" s="13"/>
      <c r="BJ87" s="11">
        <f t="shared" si="30"/>
        <v>64</v>
      </c>
      <c r="BK87" s="64"/>
      <c r="BL87" s="33">
        <f t="shared" ref="BL87:BL88" si="36">COUNTA(C87:BH87)</f>
        <v>21</v>
      </c>
      <c r="BM87" s="77">
        <f t="shared" si="16"/>
        <v>38.18181818181818</v>
      </c>
      <c r="BN87" s="64"/>
      <c r="BO87" s="56"/>
      <c r="BP87" s="2">
        <v>4</v>
      </c>
      <c r="BQ87" s="24">
        <f t="shared" si="34"/>
        <v>0.75046904315196994</v>
      </c>
      <c r="BR87" s="2">
        <v>4</v>
      </c>
      <c r="BS87" s="24">
        <f t="shared" si="35"/>
        <v>0.60150375939849621</v>
      </c>
      <c r="BT87" s="24">
        <f t="shared" si="33"/>
        <v>0.67598640127523302</v>
      </c>
      <c r="BU87" s="11">
        <f t="shared" si="31"/>
        <v>8</v>
      </c>
      <c r="BV87" s="51">
        <f t="shared" si="32"/>
        <v>0.667779632721202</v>
      </c>
    </row>
    <row r="88" spans="1:74" s="2" customFormat="1" x14ac:dyDescent="0.25">
      <c r="B88" s="2" t="s">
        <v>63</v>
      </c>
      <c r="C88" s="2">
        <v>2</v>
      </c>
      <c r="D88" s="2">
        <v>7</v>
      </c>
      <c r="E88" s="2">
        <v>16</v>
      </c>
      <c r="F88" s="2">
        <v>29</v>
      </c>
      <c r="G88" s="2">
        <v>22</v>
      </c>
      <c r="H88" s="2">
        <v>29</v>
      </c>
      <c r="I88" s="2">
        <f t="shared" si="29"/>
        <v>36</v>
      </c>
      <c r="J88" s="2">
        <v>42</v>
      </c>
      <c r="K88" s="2">
        <v>33</v>
      </c>
      <c r="M88" s="2">
        <v>26</v>
      </c>
      <c r="N88" s="2">
        <v>39</v>
      </c>
      <c r="O88" s="2">
        <v>32</v>
      </c>
      <c r="P88" s="2">
        <v>22</v>
      </c>
      <c r="Q88" s="2">
        <v>17</v>
      </c>
      <c r="R88" s="2">
        <v>4</v>
      </c>
      <c r="S88" s="2">
        <v>5</v>
      </c>
      <c r="T88" s="2">
        <v>12</v>
      </c>
      <c r="U88" s="2">
        <v>12</v>
      </c>
      <c r="V88" s="2">
        <v>8</v>
      </c>
      <c r="W88" s="2">
        <v>8</v>
      </c>
      <c r="X88" s="2">
        <v>12</v>
      </c>
      <c r="Y88" s="2">
        <v>11</v>
      </c>
      <c r="Z88" s="2">
        <v>12</v>
      </c>
      <c r="AA88" s="2">
        <v>11</v>
      </c>
      <c r="AB88" s="2">
        <v>17</v>
      </c>
      <c r="AC88" s="2">
        <v>3</v>
      </c>
      <c r="AD88" s="2">
        <v>6</v>
      </c>
      <c r="AE88" s="2">
        <v>7</v>
      </c>
      <c r="AF88" s="2">
        <v>13</v>
      </c>
      <c r="AG88" s="2">
        <v>2</v>
      </c>
      <c r="AH88" s="2">
        <v>3</v>
      </c>
      <c r="AI88" s="2">
        <v>10</v>
      </c>
      <c r="AJ88" s="2">
        <v>5</v>
      </c>
      <c r="AK88" s="2">
        <v>7</v>
      </c>
      <c r="AL88" s="2">
        <v>7</v>
      </c>
      <c r="AM88" s="2">
        <v>11</v>
      </c>
      <c r="AN88" s="2">
        <v>15</v>
      </c>
      <c r="AO88" s="2">
        <v>10</v>
      </c>
      <c r="AP88" s="2">
        <v>14</v>
      </c>
      <c r="AR88" s="2">
        <v>15</v>
      </c>
      <c r="AS88" s="2">
        <v>28</v>
      </c>
      <c r="AT88" s="2">
        <v>13</v>
      </c>
      <c r="AU88" s="2">
        <v>12</v>
      </c>
      <c r="AV88" s="2">
        <v>27</v>
      </c>
      <c r="AW88" s="2">
        <v>19</v>
      </c>
      <c r="AX88" s="2">
        <v>28</v>
      </c>
      <c r="AY88" s="2">
        <v>21</v>
      </c>
      <c r="AZ88" s="2">
        <v>17</v>
      </c>
      <c r="BB88" s="2">
        <v>20</v>
      </c>
      <c r="BC88" s="2">
        <v>23</v>
      </c>
      <c r="BD88" s="2">
        <v>16</v>
      </c>
      <c r="BE88" s="2">
        <v>19</v>
      </c>
      <c r="BF88" s="2">
        <v>11</v>
      </c>
      <c r="BG88" s="2">
        <v>14</v>
      </c>
      <c r="BH88" s="2">
        <v>5</v>
      </c>
      <c r="BI88" s="13"/>
      <c r="BJ88" s="11">
        <f t="shared" si="30"/>
        <v>865</v>
      </c>
      <c r="BK88" s="64"/>
      <c r="BL88" s="33">
        <f t="shared" si="36"/>
        <v>55</v>
      </c>
      <c r="BM88" s="77">
        <f t="shared" si="16"/>
        <v>100</v>
      </c>
      <c r="BN88" s="64"/>
      <c r="BO88" s="56"/>
      <c r="BP88" s="2">
        <v>50</v>
      </c>
      <c r="BQ88" s="24">
        <f t="shared" si="34"/>
        <v>9.3808630393996246</v>
      </c>
      <c r="BR88" s="2">
        <v>71</v>
      </c>
      <c r="BS88" s="24">
        <f t="shared" si="35"/>
        <v>10.676691729323307</v>
      </c>
      <c r="BT88" s="24">
        <f t="shared" si="33"/>
        <v>10.028777384361465</v>
      </c>
      <c r="BU88" s="11">
        <f t="shared" si="31"/>
        <v>121</v>
      </c>
      <c r="BV88" s="51">
        <f t="shared" si="32"/>
        <v>10.10016694490818</v>
      </c>
    </row>
    <row r="89" spans="1:74" s="2" customFormat="1" x14ac:dyDescent="0.25">
      <c r="B89" s="2" t="s">
        <v>113</v>
      </c>
      <c r="I89" s="11"/>
      <c r="K89" s="2">
        <v>2</v>
      </c>
      <c r="V89" s="2">
        <v>1</v>
      </c>
      <c r="AB89" s="2">
        <v>1</v>
      </c>
      <c r="AH89" s="2">
        <v>6</v>
      </c>
      <c r="AJ89" s="2">
        <v>4</v>
      </c>
      <c r="AT89" s="2">
        <v>7</v>
      </c>
      <c r="AU89" s="2">
        <v>4</v>
      </c>
      <c r="AV89" s="2">
        <v>4</v>
      </c>
      <c r="AW89" s="2">
        <v>1</v>
      </c>
      <c r="BC89" s="2">
        <v>3</v>
      </c>
      <c r="BD89" s="2">
        <v>5</v>
      </c>
      <c r="BE89" s="2">
        <v>3</v>
      </c>
      <c r="BF89" s="2">
        <v>8</v>
      </c>
      <c r="BI89" s="13"/>
      <c r="BJ89" s="11">
        <f t="shared" si="30"/>
        <v>49</v>
      </c>
      <c r="BK89" s="64"/>
      <c r="BL89" s="33">
        <f>COUNTA(C89:BH89)</f>
        <v>13</v>
      </c>
      <c r="BM89" s="77">
        <f t="shared" si="16"/>
        <v>23.636363636363637</v>
      </c>
      <c r="BN89" s="64"/>
      <c r="BO89" s="56"/>
      <c r="BQ89" s="24">
        <f t="shared" si="34"/>
        <v>0</v>
      </c>
      <c r="BS89" s="24">
        <f t="shared" si="35"/>
        <v>0</v>
      </c>
      <c r="BT89" s="24">
        <f t="shared" si="33"/>
        <v>0</v>
      </c>
      <c r="BU89" s="11">
        <f t="shared" si="31"/>
        <v>0</v>
      </c>
      <c r="BV89" s="51">
        <f t="shared" si="32"/>
        <v>0</v>
      </c>
    </row>
    <row r="90" spans="1:74" s="2" customFormat="1" x14ac:dyDescent="0.25">
      <c r="B90" s="2" t="s">
        <v>87</v>
      </c>
      <c r="D90" s="2">
        <v>1</v>
      </c>
      <c r="E90" s="2">
        <v>2</v>
      </c>
      <c r="F90" s="2">
        <v>1</v>
      </c>
      <c r="G90" s="2">
        <v>5</v>
      </c>
      <c r="H90" s="2">
        <v>1</v>
      </c>
      <c r="I90" s="2">
        <f t="shared" si="29"/>
        <v>2</v>
      </c>
      <c r="J90" s="2">
        <v>2</v>
      </c>
      <c r="K90" s="2">
        <v>7</v>
      </c>
      <c r="N90" s="2">
        <v>6</v>
      </c>
      <c r="O90" s="2">
        <v>4</v>
      </c>
      <c r="P90" s="2">
        <v>3</v>
      </c>
      <c r="Q90" s="2">
        <v>13</v>
      </c>
      <c r="R90" s="2">
        <v>11</v>
      </c>
      <c r="S90" s="2">
        <v>25</v>
      </c>
      <c r="T90" s="2">
        <v>6</v>
      </c>
      <c r="U90" s="2">
        <v>17</v>
      </c>
      <c r="V90" s="2">
        <v>9</v>
      </c>
      <c r="W90" s="2">
        <v>8</v>
      </c>
      <c r="X90" s="2">
        <v>11</v>
      </c>
      <c r="Y90" s="2">
        <v>1</v>
      </c>
      <c r="Z90" s="2">
        <v>14</v>
      </c>
      <c r="AA90" s="2">
        <v>6</v>
      </c>
      <c r="AB90" s="2">
        <v>10</v>
      </c>
      <c r="AD90" s="2">
        <v>1</v>
      </c>
      <c r="AE90" s="2">
        <v>7</v>
      </c>
      <c r="AF90" s="2">
        <v>3</v>
      </c>
      <c r="AG90" s="2">
        <v>6</v>
      </c>
      <c r="AH90" s="2">
        <v>49</v>
      </c>
      <c r="AI90" s="2">
        <v>64</v>
      </c>
      <c r="AJ90" s="2">
        <v>2</v>
      </c>
      <c r="AX90" s="2">
        <v>1</v>
      </c>
      <c r="BI90" s="13"/>
      <c r="BJ90" s="11">
        <f t="shared" si="30"/>
        <v>298</v>
      </c>
      <c r="BK90" s="64"/>
      <c r="BL90" s="33">
        <f t="shared" ref="BL90:BL92" si="37">COUNTA(C90:BH90)</f>
        <v>31</v>
      </c>
      <c r="BM90" s="77">
        <f t="shared" si="16"/>
        <v>56.363636363636367</v>
      </c>
      <c r="BN90" s="64"/>
      <c r="BO90" s="56"/>
      <c r="BP90" s="2">
        <v>7</v>
      </c>
      <c r="BQ90" s="24">
        <f t="shared" si="34"/>
        <v>1.3133208255159474</v>
      </c>
      <c r="BR90" s="2">
        <v>9</v>
      </c>
      <c r="BS90" s="24">
        <f t="shared" si="35"/>
        <v>1.3533834586466165</v>
      </c>
      <c r="BT90" s="24">
        <f t="shared" si="33"/>
        <v>1.3333521420812819</v>
      </c>
      <c r="BU90" s="11">
        <f t="shared" si="31"/>
        <v>16</v>
      </c>
      <c r="BV90" s="51">
        <f t="shared" si="32"/>
        <v>1.335559265442404</v>
      </c>
    </row>
    <row r="91" spans="1:74" s="2" customFormat="1" x14ac:dyDescent="0.25">
      <c r="B91" s="13" t="s">
        <v>135</v>
      </c>
      <c r="D91" s="2">
        <v>1</v>
      </c>
      <c r="E91" s="2">
        <v>4</v>
      </c>
      <c r="F91" s="2">
        <v>4</v>
      </c>
      <c r="G91" s="2">
        <v>12</v>
      </c>
      <c r="H91" s="2">
        <v>9</v>
      </c>
      <c r="I91" s="2">
        <f t="shared" si="29"/>
        <v>5</v>
      </c>
      <c r="J91" s="2">
        <v>18</v>
      </c>
      <c r="K91" s="2">
        <v>12</v>
      </c>
      <c r="N91" s="2">
        <v>10</v>
      </c>
      <c r="O91" s="2">
        <v>8</v>
      </c>
      <c r="P91" s="2">
        <v>7</v>
      </c>
      <c r="Q91" s="2">
        <v>30</v>
      </c>
      <c r="S91" s="2">
        <v>48</v>
      </c>
      <c r="T91" s="2">
        <v>25</v>
      </c>
      <c r="U91" s="2">
        <v>28</v>
      </c>
      <c r="V91" s="2">
        <v>38</v>
      </c>
      <c r="W91" s="2">
        <v>23</v>
      </c>
      <c r="X91" s="2">
        <v>10</v>
      </c>
      <c r="Y91" s="2">
        <v>18</v>
      </c>
      <c r="Z91" s="2">
        <v>68</v>
      </c>
      <c r="AA91" s="2">
        <v>74</v>
      </c>
      <c r="AB91" s="2">
        <v>30</v>
      </c>
      <c r="AC91" s="2">
        <v>3</v>
      </c>
      <c r="AD91" s="2">
        <v>60</v>
      </c>
      <c r="AE91" s="2">
        <v>136</v>
      </c>
      <c r="AF91" s="2">
        <v>103</v>
      </c>
      <c r="AG91" s="2">
        <v>40</v>
      </c>
      <c r="AH91" s="28">
        <v>45</v>
      </c>
      <c r="AI91" s="2">
        <v>9</v>
      </c>
      <c r="AJ91" s="2">
        <v>17</v>
      </c>
      <c r="AK91" s="2">
        <v>20</v>
      </c>
      <c r="AL91" s="2">
        <v>14</v>
      </c>
      <c r="AM91" s="2">
        <v>6</v>
      </c>
      <c r="AO91" s="2">
        <v>8</v>
      </c>
      <c r="AP91" s="2">
        <v>6</v>
      </c>
      <c r="AR91" s="2">
        <v>5</v>
      </c>
      <c r="AS91" s="2">
        <v>17</v>
      </c>
      <c r="AW91" s="2">
        <v>2</v>
      </c>
      <c r="AZ91" s="2">
        <v>1</v>
      </c>
      <c r="BI91" s="13"/>
      <c r="BJ91" s="11">
        <f t="shared" si="30"/>
        <v>974</v>
      </c>
      <c r="BK91" s="64"/>
      <c r="BL91" s="33">
        <f t="shared" si="37"/>
        <v>39</v>
      </c>
      <c r="BM91" s="77">
        <f t="shared" si="16"/>
        <v>70.909090909090907</v>
      </c>
      <c r="BN91" s="64"/>
      <c r="BO91" s="56"/>
      <c r="BP91" s="2">
        <v>7</v>
      </c>
      <c r="BQ91" s="24">
        <f t="shared" si="34"/>
        <v>1.3133208255159474</v>
      </c>
      <c r="BR91" s="2">
        <v>16</v>
      </c>
      <c r="BS91" s="24">
        <f t="shared" si="35"/>
        <v>2.4060150375939848</v>
      </c>
      <c r="BT91" s="24">
        <f t="shared" si="33"/>
        <v>1.859667931554966</v>
      </c>
      <c r="BU91" s="11">
        <f t="shared" si="31"/>
        <v>23</v>
      </c>
      <c r="BV91" s="51">
        <f t="shared" si="32"/>
        <v>1.9198664440734559</v>
      </c>
    </row>
    <row r="92" spans="1:74" s="2" customFormat="1" x14ac:dyDescent="0.25">
      <c r="B92" s="2" t="s">
        <v>108</v>
      </c>
      <c r="I92" s="11"/>
      <c r="S92" s="2">
        <v>2</v>
      </c>
      <c r="T92" s="2">
        <v>1</v>
      </c>
      <c r="AD92" s="2">
        <v>1</v>
      </c>
      <c r="AE92" s="2">
        <v>2</v>
      </c>
      <c r="AF92" s="2">
        <v>3</v>
      </c>
      <c r="AI92" s="2">
        <v>1</v>
      </c>
      <c r="BI92" s="13"/>
      <c r="BJ92" s="11">
        <f t="shared" si="30"/>
        <v>10</v>
      </c>
      <c r="BK92" s="64"/>
      <c r="BL92" s="33">
        <f t="shared" si="37"/>
        <v>6</v>
      </c>
      <c r="BM92" s="77">
        <f t="shared" si="16"/>
        <v>10.909090909090908</v>
      </c>
      <c r="BN92" s="64"/>
      <c r="BO92" s="56"/>
      <c r="BQ92" s="24">
        <f t="shared" si="34"/>
        <v>0</v>
      </c>
      <c r="BR92" s="2">
        <v>1</v>
      </c>
      <c r="BS92" s="24">
        <f t="shared" si="35"/>
        <v>0.15037593984962405</v>
      </c>
      <c r="BT92" s="24">
        <f t="shared" si="33"/>
        <v>7.5187969924812026E-2</v>
      </c>
      <c r="BU92" s="11">
        <f t="shared" si="31"/>
        <v>1</v>
      </c>
      <c r="BV92" s="51">
        <f t="shared" si="32"/>
        <v>8.347245409015025E-2</v>
      </c>
    </row>
    <row r="93" spans="1:74" s="2" customFormat="1" x14ac:dyDescent="0.25">
      <c r="B93" s="2" t="s">
        <v>134</v>
      </c>
      <c r="I93" s="11"/>
      <c r="S93" s="2">
        <v>1</v>
      </c>
      <c r="W93" s="2">
        <v>1</v>
      </c>
      <c r="AA93" s="2">
        <v>2</v>
      </c>
      <c r="AE93" s="2">
        <v>2</v>
      </c>
      <c r="BI93" s="13"/>
      <c r="BJ93" s="11">
        <f t="shared" si="30"/>
        <v>6</v>
      </c>
      <c r="BK93" s="64"/>
      <c r="BL93" s="33">
        <f t="shared" ref="BL93:BL98" si="38">COUNTA(C93:BH93)</f>
        <v>4</v>
      </c>
      <c r="BM93" s="77">
        <f t="shared" si="16"/>
        <v>7.2727272727272725</v>
      </c>
      <c r="BN93" s="64"/>
      <c r="BO93" s="56"/>
      <c r="BQ93" s="24">
        <f t="shared" si="34"/>
        <v>0</v>
      </c>
      <c r="BS93" s="24">
        <f t="shared" si="35"/>
        <v>0</v>
      </c>
      <c r="BT93" s="24">
        <f t="shared" si="33"/>
        <v>0</v>
      </c>
      <c r="BU93" s="11">
        <f t="shared" si="31"/>
        <v>0</v>
      </c>
      <c r="BV93" s="51">
        <f t="shared" si="32"/>
        <v>0</v>
      </c>
    </row>
    <row r="94" spans="1:74" s="2" customFormat="1" x14ac:dyDescent="0.25">
      <c r="A94" s="86" t="s">
        <v>219</v>
      </c>
      <c r="B94" s="2" t="s">
        <v>101</v>
      </c>
      <c r="C94" s="2">
        <v>6</v>
      </c>
      <c r="D94" s="2">
        <v>17</v>
      </c>
      <c r="E94" s="2">
        <v>36</v>
      </c>
      <c r="F94" s="2">
        <v>51</v>
      </c>
      <c r="G94" s="2">
        <v>66</v>
      </c>
      <c r="H94" s="2">
        <v>33</v>
      </c>
      <c r="I94" s="2">
        <f t="shared" si="29"/>
        <v>68</v>
      </c>
      <c r="J94" s="2">
        <v>52</v>
      </c>
      <c r="K94" s="2">
        <v>52</v>
      </c>
      <c r="M94" s="2">
        <v>28</v>
      </c>
      <c r="N94" s="2">
        <v>33</v>
      </c>
      <c r="O94" s="2">
        <v>29</v>
      </c>
      <c r="P94" s="2">
        <v>24</v>
      </c>
      <c r="Q94" s="2">
        <v>19</v>
      </c>
      <c r="R94" s="2">
        <v>19</v>
      </c>
      <c r="S94" s="2">
        <v>37</v>
      </c>
      <c r="T94" s="2">
        <v>24</v>
      </c>
      <c r="U94" s="2">
        <v>27</v>
      </c>
      <c r="V94" s="2">
        <v>27</v>
      </c>
      <c r="W94" s="2">
        <v>24</v>
      </c>
      <c r="X94" s="2">
        <v>29</v>
      </c>
      <c r="Y94" s="2">
        <v>31</v>
      </c>
      <c r="Z94" s="2">
        <v>30</v>
      </c>
      <c r="AA94" s="2">
        <v>13</v>
      </c>
      <c r="AB94" s="2">
        <v>21</v>
      </c>
      <c r="AC94" s="2">
        <v>4</v>
      </c>
      <c r="AD94" s="2">
        <v>22</v>
      </c>
      <c r="AE94" s="2">
        <v>13</v>
      </c>
      <c r="AF94" s="2">
        <v>20</v>
      </c>
      <c r="AG94" s="2">
        <v>11</v>
      </c>
      <c r="AH94" s="2">
        <v>18</v>
      </c>
      <c r="AI94" s="2">
        <v>20</v>
      </c>
      <c r="AJ94" s="2">
        <v>67</v>
      </c>
      <c r="AK94" s="2">
        <v>58</v>
      </c>
      <c r="AL94" s="2">
        <v>65</v>
      </c>
      <c r="AM94" s="2">
        <v>73</v>
      </c>
      <c r="AO94" s="2">
        <v>74</v>
      </c>
      <c r="AP94" s="2">
        <v>58</v>
      </c>
      <c r="AR94" s="2">
        <v>76</v>
      </c>
      <c r="AS94" s="2">
        <v>79</v>
      </c>
      <c r="AT94" s="2">
        <v>65</v>
      </c>
      <c r="AU94" s="2">
        <v>70</v>
      </c>
      <c r="AV94" s="2">
        <v>72</v>
      </c>
      <c r="AW94" s="2">
        <v>74</v>
      </c>
      <c r="AX94" s="2">
        <v>72</v>
      </c>
      <c r="AY94" s="2">
        <v>72</v>
      </c>
      <c r="AZ94" s="2">
        <v>87</v>
      </c>
      <c r="BB94" s="2">
        <v>74</v>
      </c>
      <c r="BC94" s="2">
        <v>96</v>
      </c>
      <c r="BD94" s="2">
        <v>61</v>
      </c>
      <c r="BE94" s="2">
        <v>72</v>
      </c>
      <c r="BF94" s="2">
        <v>63</v>
      </c>
      <c r="BG94" s="2">
        <v>38</v>
      </c>
      <c r="BH94" s="2">
        <v>68</v>
      </c>
      <c r="BI94" s="13"/>
      <c r="BJ94" s="11">
        <f t="shared" si="30"/>
        <v>2438</v>
      </c>
      <c r="BK94" s="64"/>
      <c r="BL94" s="33">
        <f t="shared" si="38"/>
        <v>54</v>
      </c>
      <c r="BM94" s="77">
        <f t="shared" ref="BM94:BM99" si="39">SUM(BL94*100/55)</f>
        <v>98.181818181818187</v>
      </c>
      <c r="BN94" s="64"/>
      <c r="BO94" s="56"/>
      <c r="BP94" s="2">
        <v>59</v>
      </c>
      <c r="BQ94" s="24">
        <f t="shared" si="34"/>
        <v>11.069418386491558</v>
      </c>
      <c r="BR94" s="2">
        <v>42</v>
      </c>
      <c r="BS94" s="24">
        <f t="shared" si="35"/>
        <v>6.3157894736842106</v>
      </c>
      <c r="BT94" s="24">
        <f t="shared" si="33"/>
        <v>8.6926039300878841</v>
      </c>
      <c r="BU94" s="11">
        <f t="shared" si="31"/>
        <v>101</v>
      </c>
      <c r="BV94" s="51">
        <f t="shared" si="32"/>
        <v>8.4307178631051745</v>
      </c>
    </row>
    <row r="95" spans="1:74" s="2" customFormat="1" x14ac:dyDescent="0.25">
      <c r="B95" s="2" t="s">
        <v>140</v>
      </c>
      <c r="E95" s="2">
        <v>1</v>
      </c>
      <c r="I95" s="11"/>
      <c r="S95" s="2">
        <v>1</v>
      </c>
      <c r="W95" s="2">
        <v>1</v>
      </c>
      <c r="BI95" s="13"/>
      <c r="BJ95" s="11">
        <f t="shared" si="30"/>
        <v>3</v>
      </c>
      <c r="BK95" s="64"/>
      <c r="BL95" s="33">
        <f t="shared" si="38"/>
        <v>3</v>
      </c>
      <c r="BM95" s="77">
        <f t="shared" si="39"/>
        <v>5.4545454545454541</v>
      </c>
      <c r="BN95" s="64"/>
      <c r="BO95" s="56"/>
      <c r="BQ95" s="24">
        <f t="shared" si="34"/>
        <v>0</v>
      </c>
      <c r="BR95" s="2">
        <v>1</v>
      </c>
      <c r="BS95" s="24">
        <f t="shared" si="35"/>
        <v>0.15037593984962405</v>
      </c>
      <c r="BT95" s="24">
        <f t="shared" si="33"/>
        <v>7.5187969924812026E-2</v>
      </c>
      <c r="BU95" s="11">
        <f t="shared" si="31"/>
        <v>1</v>
      </c>
      <c r="BV95" s="51">
        <f t="shared" si="32"/>
        <v>8.347245409015025E-2</v>
      </c>
    </row>
    <row r="96" spans="1:74" s="2" customFormat="1" x14ac:dyDescent="0.25">
      <c r="B96" s="2" t="s">
        <v>139</v>
      </c>
      <c r="C96" s="2">
        <v>1</v>
      </c>
      <c r="I96" s="11"/>
      <c r="N96" s="2">
        <v>1</v>
      </c>
      <c r="T96" s="2">
        <v>1</v>
      </c>
      <c r="V96" s="2">
        <v>1</v>
      </c>
      <c r="AA96" s="2">
        <v>1</v>
      </c>
      <c r="AN96" s="2">
        <v>1</v>
      </c>
      <c r="AY96" s="2">
        <v>1</v>
      </c>
      <c r="BB96" s="2">
        <v>1</v>
      </c>
      <c r="BI96" s="13"/>
      <c r="BJ96" s="11">
        <f t="shared" si="30"/>
        <v>8</v>
      </c>
      <c r="BK96" s="64"/>
      <c r="BL96" s="33">
        <f t="shared" si="38"/>
        <v>8</v>
      </c>
      <c r="BM96" s="77">
        <f t="shared" si="39"/>
        <v>14.545454545454545</v>
      </c>
      <c r="BN96" s="64"/>
      <c r="BO96" s="56"/>
      <c r="BQ96" s="24">
        <f t="shared" si="34"/>
        <v>0</v>
      </c>
      <c r="BS96" s="24">
        <f t="shared" si="35"/>
        <v>0</v>
      </c>
      <c r="BT96" s="24">
        <f t="shared" si="33"/>
        <v>0</v>
      </c>
      <c r="BU96" s="11">
        <f t="shared" si="31"/>
        <v>0</v>
      </c>
      <c r="BV96" s="51">
        <f t="shared" si="32"/>
        <v>0</v>
      </c>
    </row>
    <row r="97" spans="1:74" s="2" customFormat="1" x14ac:dyDescent="0.25">
      <c r="A97" s="86" t="s">
        <v>219</v>
      </c>
      <c r="B97" s="44" t="s">
        <v>178</v>
      </c>
      <c r="H97" s="2">
        <v>1</v>
      </c>
      <c r="I97" s="11"/>
      <c r="N97" s="2">
        <v>1</v>
      </c>
      <c r="W97" s="2">
        <v>1</v>
      </c>
      <c r="AJ97" s="31">
        <v>6</v>
      </c>
      <c r="AK97" s="31">
        <v>3</v>
      </c>
      <c r="AL97" s="31">
        <v>2</v>
      </c>
      <c r="AM97" s="31">
        <v>5</v>
      </c>
      <c r="AN97" s="31">
        <v>4</v>
      </c>
      <c r="AO97" s="31">
        <v>2</v>
      </c>
      <c r="AP97" s="31">
        <v>4</v>
      </c>
      <c r="AQ97" s="31"/>
      <c r="AR97" s="31">
        <v>1</v>
      </c>
      <c r="AS97" s="31">
        <v>6</v>
      </c>
      <c r="AT97" s="31">
        <v>5</v>
      </c>
      <c r="AU97" s="31">
        <v>5</v>
      </c>
      <c r="AV97" s="31"/>
      <c r="AW97" s="31">
        <v>1</v>
      </c>
      <c r="AX97" s="31">
        <v>4</v>
      </c>
      <c r="AY97" s="31">
        <v>7</v>
      </c>
      <c r="AZ97" s="31">
        <v>4</v>
      </c>
      <c r="BA97" s="31"/>
      <c r="BB97" s="31">
        <v>7</v>
      </c>
      <c r="BC97" s="31">
        <v>8</v>
      </c>
      <c r="BD97" s="31">
        <v>1</v>
      </c>
      <c r="BE97" s="31">
        <v>9</v>
      </c>
      <c r="BF97" s="31">
        <v>30</v>
      </c>
      <c r="BG97" s="31">
        <v>15</v>
      </c>
      <c r="BH97" s="31">
        <v>13</v>
      </c>
      <c r="BI97" s="13"/>
      <c r="BJ97" s="11">
        <f t="shared" si="30"/>
        <v>145</v>
      </c>
      <c r="BK97" s="64"/>
      <c r="BL97" s="33">
        <f t="shared" si="38"/>
        <v>25</v>
      </c>
      <c r="BM97" s="77">
        <f t="shared" si="39"/>
        <v>45.454545454545453</v>
      </c>
      <c r="BN97" s="64"/>
      <c r="BO97" s="56"/>
      <c r="BQ97" s="24">
        <f t="shared" si="34"/>
        <v>0</v>
      </c>
      <c r="BS97" s="24">
        <f t="shared" si="35"/>
        <v>0</v>
      </c>
      <c r="BT97" s="24">
        <f t="shared" si="33"/>
        <v>0</v>
      </c>
      <c r="BU97" s="11">
        <f t="shared" si="31"/>
        <v>0</v>
      </c>
      <c r="BV97" s="51">
        <f t="shared" si="32"/>
        <v>0</v>
      </c>
    </row>
    <row r="98" spans="1:74" s="2" customFormat="1" x14ac:dyDescent="0.25">
      <c r="B98" s="29" t="s">
        <v>179</v>
      </c>
      <c r="C98" s="29">
        <v>6</v>
      </c>
      <c r="D98" s="29">
        <v>1</v>
      </c>
      <c r="E98" s="29">
        <v>2</v>
      </c>
      <c r="F98" s="29">
        <v>7</v>
      </c>
      <c r="G98" s="29">
        <v>14</v>
      </c>
      <c r="H98" s="29">
        <v>9</v>
      </c>
      <c r="I98" s="29">
        <f t="shared" si="29"/>
        <v>8</v>
      </c>
      <c r="J98" s="29">
        <v>29</v>
      </c>
      <c r="K98" s="29">
        <v>17</v>
      </c>
      <c r="L98" s="29"/>
      <c r="M98" s="29">
        <v>11</v>
      </c>
      <c r="N98" s="29">
        <v>12</v>
      </c>
      <c r="O98" s="29">
        <v>8</v>
      </c>
      <c r="P98" s="29">
        <v>3</v>
      </c>
      <c r="Q98" s="29">
        <v>9</v>
      </c>
      <c r="R98" s="29">
        <v>1</v>
      </c>
      <c r="S98" s="29">
        <v>1</v>
      </c>
      <c r="T98" s="29">
        <v>1</v>
      </c>
      <c r="U98" s="29"/>
      <c r="V98" s="29">
        <v>2</v>
      </c>
      <c r="W98" s="29">
        <v>2</v>
      </c>
      <c r="X98" s="29"/>
      <c r="Y98" s="29">
        <v>4</v>
      </c>
      <c r="Z98" s="29">
        <v>6</v>
      </c>
      <c r="AA98" s="29">
        <v>7</v>
      </c>
      <c r="AB98" s="29">
        <v>10</v>
      </c>
      <c r="AC98" s="29">
        <v>6</v>
      </c>
      <c r="AD98" s="29">
        <v>9</v>
      </c>
      <c r="AE98" s="29">
        <v>3</v>
      </c>
      <c r="AF98" s="29">
        <v>10</v>
      </c>
      <c r="AG98" s="29">
        <v>8</v>
      </c>
      <c r="AH98" s="29">
        <v>27</v>
      </c>
      <c r="AI98" s="29">
        <v>10</v>
      </c>
      <c r="BI98" s="13"/>
      <c r="BJ98" s="11">
        <f t="shared" si="30"/>
        <v>243</v>
      </c>
      <c r="BK98" s="64"/>
      <c r="BL98" s="33">
        <f t="shared" si="38"/>
        <v>30</v>
      </c>
      <c r="BM98" s="77">
        <f t="shared" si="39"/>
        <v>54.545454545454547</v>
      </c>
      <c r="BN98" s="64"/>
      <c r="BO98" s="56"/>
      <c r="BP98" s="2">
        <v>22</v>
      </c>
      <c r="BQ98" s="24">
        <f t="shared" si="34"/>
        <v>4.1275797373358349</v>
      </c>
      <c r="BR98" s="2">
        <v>26</v>
      </c>
      <c r="BS98" s="24">
        <f t="shared" si="35"/>
        <v>3.9097744360902253</v>
      </c>
      <c r="BT98" s="24">
        <f t="shared" si="33"/>
        <v>4.0186770867130299</v>
      </c>
      <c r="BU98" s="11">
        <f t="shared" si="31"/>
        <v>48</v>
      </c>
      <c r="BV98" s="51">
        <f t="shared" si="32"/>
        <v>4.006677796327212</v>
      </c>
    </row>
    <row r="99" spans="1:74" s="2" customFormat="1" x14ac:dyDescent="0.25">
      <c r="A99" s="86" t="s">
        <v>219</v>
      </c>
      <c r="B99" s="2" t="s">
        <v>114</v>
      </c>
      <c r="I99" s="11"/>
      <c r="AL99" s="2">
        <v>1</v>
      </c>
      <c r="AM99" s="2">
        <v>1</v>
      </c>
      <c r="AV99" s="2">
        <v>2</v>
      </c>
      <c r="BI99" s="13"/>
      <c r="BJ99" s="11">
        <f t="shared" si="30"/>
        <v>4</v>
      </c>
      <c r="BK99" s="64"/>
      <c r="BL99" s="33">
        <f t="shared" ref="BL99" si="40">COUNTA(C99:BH99)</f>
        <v>3</v>
      </c>
      <c r="BM99" s="77">
        <f t="shared" si="39"/>
        <v>5.4545454545454541</v>
      </c>
      <c r="BN99" s="64"/>
      <c r="BO99" s="56"/>
      <c r="BQ99" s="24">
        <f t="shared" si="34"/>
        <v>0</v>
      </c>
      <c r="BS99" s="24">
        <f t="shared" si="35"/>
        <v>0</v>
      </c>
      <c r="BT99" s="24">
        <f t="shared" si="33"/>
        <v>0</v>
      </c>
      <c r="BU99" s="11">
        <f t="shared" si="31"/>
        <v>0</v>
      </c>
      <c r="BV99" s="51">
        <f t="shared" si="32"/>
        <v>0</v>
      </c>
    </row>
    <row r="100" spans="1:74" s="11" customFormat="1" x14ac:dyDescent="0.25">
      <c r="B100" s="11" t="s">
        <v>74</v>
      </c>
      <c r="C100" s="11">
        <v>48</v>
      </c>
      <c r="D100" s="11">
        <v>63</v>
      </c>
      <c r="E100" s="11">
        <v>52</v>
      </c>
      <c r="F100" s="11">
        <v>76</v>
      </c>
      <c r="G100" s="11">
        <v>56</v>
      </c>
      <c r="H100" s="11">
        <v>66</v>
      </c>
      <c r="I100" s="11">
        <f t="shared" si="29"/>
        <v>139</v>
      </c>
      <c r="J100" s="11">
        <v>39</v>
      </c>
      <c r="K100" s="11">
        <v>53</v>
      </c>
      <c r="M100" s="11">
        <v>9</v>
      </c>
      <c r="N100" s="11">
        <v>53</v>
      </c>
      <c r="O100" s="11">
        <v>23</v>
      </c>
      <c r="P100" s="11">
        <v>28</v>
      </c>
      <c r="Q100" s="11">
        <v>15</v>
      </c>
      <c r="R100" s="11">
        <v>3</v>
      </c>
      <c r="S100" s="11">
        <v>12</v>
      </c>
      <c r="T100" s="11">
        <v>16</v>
      </c>
      <c r="U100" s="11">
        <v>9</v>
      </c>
      <c r="V100" s="11">
        <v>12</v>
      </c>
      <c r="W100" s="11">
        <v>38</v>
      </c>
      <c r="X100" s="11">
        <v>18</v>
      </c>
      <c r="Y100" s="11">
        <v>24</v>
      </c>
      <c r="Z100" s="11">
        <v>15</v>
      </c>
      <c r="AA100" s="11">
        <v>15</v>
      </c>
      <c r="AB100" s="11">
        <v>15</v>
      </c>
      <c r="AC100" s="11">
        <v>8</v>
      </c>
      <c r="AD100" s="11">
        <v>24</v>
      </c>
      <c r="AE100" s="11">
        <v>6</v>
      </c>
      <c r="AF100" s="11">
        <v>8</v>
      </c>
      <c r="AG100" s="11">
        <v>9</v>
      </c>
      <c r="AH100" s="11">
        <v>11</v>
      </c>
      <c r="AI100" s="11">
        <v>22</v>
      </c>
      <c r="AJ100" s="11">
        <v>6</v>
      </c>
      <c r="AK100" s="11">
        <v>4</v>
      </c>
      <c r="AL100" s="11">
        <v>3</v>
      </c>
      <c r="AM100" s="11">
        <v>3</v>
      </c>
      <c r="AN100" s="11">
        <v>11</v>
      </c>
      <c r="AO100" s="47">
        <v>3</v>
      </c>
      <c r="AP100" s="11">
        <v>0</v>
      </c>
      <c r="AR100" s="11">
        <v>1</v>
      </c>
      <c r="AS100" s="11">
        <v>0</v>
      </c>
      <c r="AT100" s="11">
        <v>12</v>
      </c>
      <c r="AU100" s="11">
        <v>1</v>
      </c>
      <c r="AV100" s="11">
        <v>1</v>
      </c>
      <c r="AW100" s="11">
        <v>2</v>
      </c>
      <c r="AX100" s="11">
        <v>3</v>
      </c>
      <c r="AY100" s="11">
        <v>4</v>
      </c>
      <c r="AZ100" s="11">
        <v>1</v>
      </c>
      <c r="BB100" s="11">
        <v>15</v>
      </c>
      <c r="BC100" s="11">
        <v>2</v>
      </c>
      <c r="BD100" s="11">
        <v>2</v>
      </c>
      <c r="BE100" s="11">
        <v>2</v>
      </c>
      <c r="BF100" s="11">
        <v>6</v>
      </c>
      <c r="BG100" s="11">
        <v>2</v>
      </c>
      <c r="BH100" s="11">
        <v>29</v>
      </c>
      <c r="BI100" s="81"/>
      <c r="BJ100" s="11">
        <f t="shared" si="30"/>
        <v>1098</v>
      </c>
      <c r="BK100" s="64"/>
      <c r="BM100" s="77"/>
      <c r="BN100" s="64"/>
      <c r="BO100" s="56"/>
      <c r="BP100" s="11">
        <v>27</v>
      </c>
      <c r="BQ100" s="24">
        <f t="shared" si="34"/>
        <v>5.0656660412757972</v>
      </c>
      <c r="BR100" s="11">
        <v>35</v>
      </c>
      <c r="BS100" s="24">
        <f t="shared" si="35"/>
        <v>5.2631578947368425</v>
      </c>
      <c r="BT100" s="24">
        <f t="shared" si="33"/>
        <v>5.1644119680063199</v>
      </c>
      <c r="BU100" s="11">
        <f t="shared" si="31"/>
        <v>62</v>
      </c>
      <c r="BV100" s="51">
        <f t="shared" si="32"/>
        <v>5.1752921535893153</v>
      </c>
    </row>
    <row r="101" spans="1:74" s="2" customFormat="1" x14ac:dyDescent="0.25">
      <c r="B101" s="2" t="s">
        <v>75</v>
      </c>
      <c r="C101" s="2">
        <v>4</v>
      </c>
      <c r="D101" s="2">
        <v>24</v>
      </c>
      <c r="E101" s="2">
        <v>21</v>
      </c>
      <c r="F101" s="2">
        <v>30</v>
      </c>
      <c r="G101" s="2">
        <v>27</v>
      </c>
      <c r="H101" s="2">
        <v>11</v>
      </c>
      <c r="I101" s="2">
        <f t="shared" si="29"/>
        <v>54</v>
      </c>
      <c r="J101" s="2">
        <v>29</v>
      </c>
      <c r="K101" s="2">
        <v>27</v>
      </c>
      <c r="M101" s="2">
        <v>22</v>
      </c>
      <c r="N101" s="2">
        <v>19</v>
      </c>
      <c r="O101" s="2">
        <v>23</v>
      </c>
      <c r="P101" s="2">
        <v>99</v>
      </c>
      <c r="Q101" s="2">
        <v>16</v>
      </c>
      <c r="R101" s="2">
        <v>43</v>
      </c>
      <c r="S101" s="2">
        <v>14</v>
      </c>
      <c r="T101" s="2">
        <v>17</v>
      </c>
      <c r="U101" s="2">
        <v>24</v>
      </c>
      <c r="V101" s="2">
        <v>43</v>
      </c>
      <c r="W101" s="2">
        <v>14</v>
      </c>
      <c r="X101" s="2">
        <v>54</v>
      </c>
      <c r="Y101" s="2">
        <v>34</v>
      </c>
      <c r="Z101" s="2">
        <v>16</v>
      </c>
      <c r="AA101" s="2">
        <v>17</v>
      </c>
      <c r="AB101" s="2">
        <v>19</v>
      </c>
      <c r="AC101" s="2">
        <v>2</v>
      </c>
      <c r="AD101" s="2">
        <v>36</v>
      </c>
      <c r="AE101" s="2">
        <v>15</v>
      </c>
      <c r="AF101" s="2">
        <v>13</v>
      </c>
      <c r="AG101" s="2">
        <v>48</v>
      </c>
      <c r="AH101" s="2">
        <v>26</v>
      </c>
      <c r="AI101" s="2">
        <v>25</v>
      </c>
      <c r="AJ101" s="2">
        <v>16</v>
      </c>
      <c r="AK101" s="2">
        <v>10</v>
      </c>
      <c r="AL101" s="2">
        <v>13</v>
      </c>
      <c r="AM101" s="2">
        <v>12</v>
      </c>
      <c r="AN101" s="2">
        <v>16</v>
      </c>
      <c r="AO101" s="2">
        <v>14</v>
      </c>
      <c r="AP101" s="2">
        <v>4</v>
      </c>
      <c r="AR101" s="2">
        <v>16</v>
      </c>
      <c r="AS101" s="2">
        <v>10</v>
      </c>
      <c r="AT101" s="2">
        <v>9</v>
      </c>
      <c r="AU101" s="2">
        <v>19</v>
      </c>
      <c r="AV101" s="2">
        <v>12</v>
      </c>
      <c r="AW101" s="2">
        <v>14</v>
      </c>
      <c r="AX101" s="2">
        <v>6</v>
      </c>
      <c r="AY101" s="2">
        <v>45</v>
      </c>
      <c r="AZ101" s="2">
        <v>5</v>
      </c>
      <c r="BB101" s="2">
        <v>4</v>
      </c>
      <c r="BC101" s="2">
        <v>5</v>
      </c>
      <c r="BD101" s="2">
        <v>1</v>
      </c>
      <c r="BE101" s="2">
        <v>4</v>
      </c>
      <c r="BF101" s="2">
        <v>9</v>
      </c>
      <c r="BG101" s="2">
        <v>2</v>
      </c>
      <c r="BH101" s="2">
        <v>9</v>
      </c>
      <c r="BI101" s="13"/>
      <c r="BJ101" s="11">
        <f t="shared" si="30"/>
        <v>1121</v>
      </c>
      <c r="BK101" s="65"/>
      <c r="BM101" s="78"/>
      <c r="BN101" s="65"/>
      <c r="BO101" s="57"/>
      <c r="BP101" s="2">
        <v>11</v>
      </c>
      <c r="BQ101" s="24">
        <f t="shared" si="34"/>
        <v>2.0637898686679175</v>
      </c>
      <c r="BR101" s="2">
        <v>31</v>
      </c>
      <c r="BS101" s="24">
        <f t="shared" si="35"/>
        <v>4.6616541353383463</v>
      </c>
      <c r="BT101" s="24">
        <f t="shared" si="33"/>
        <v>3.3627220020031316</v>
      </c>
      <c r="BU101" s="11">
        <f t="shared" si="31"/>
        <v>42</v>
      </c>
      <c r="BV101" s="51">
        <f t="shared" si="32"/>
        <v>3.5058430717863107</v>
      </c>
    </row>
    <row r="102" spans="1:74" x14ac:dyDescent="0.25">
      <c r="B102" t="s">
        <v>207</v>
      </c>
      <c r="I102" s="11"/>
      <c r="O102">
        <v>1</v>
      </c>
      <c r="BJ102" s="11">
        <f t="shared" si="30"/>
        <v>1</v>
      </c>
      <c r="BK102" s="60"/>
      <c r="BN102" s="60"/>
      <c r="BQ102" s="24">
        <f>SUM(BQ8:BQ101)</f>
        <v>99.999999999999986</v>
      </c>
      <c r="BS102" s="21">
        <f>SUM(BS8:BS101)</f>
        <v>100.00000000000003</v>
      </c>
      <c r="BT102" s="24">
        <f t="shared" si="33"/>
        <v>100</v>
      </c>
      <c r="BU102" s="11">
        <f t="shared" si="31"/>
        <v>0</v>
      </c>
    </row>
    <row r="103" spans="1:74" x14ac:dyDescent="0.25">
      <c r="BK103" s="60"/>
      <c r="BN103" s="60"/>
    </row>
    <row r="104" spans="1:74" x14ac:dyDescent="0.25">
      <c r="I104" s="11"/>
      <c r="BJ104" s="11"/>
      <c r="BK104" s="60"/>
      <c r="BN104" s="60"/>
      <c r="BQ104" s="24"/>
      <c r="BT104" s="24"/>
      <c r="BU104" s="11"/>
    </row>
    <row r="105" spans="1:74" s="3" customFormat="1" x14ac:dyDescent="0.25">
      <c r="B105" s="3" t="s">
        <v>76</v>
      </c>
      <c r="C105" s="3">
        <f t="shared" ref="C105:H105" si="41">SUM(C8:C101)</f>
        <v>182</v>
      </c>
      <c r="D105" s="3">
        <f t="shared" si="41"/>
        <v>434</v>
      </c>
      <c r="E105" s="3">
        <f t="shared" si="41"/>
        <v>472</v>
      </c>
      <c r="F105" s="3">
        <f t="shared" si="41"/>
        <v>589</v>
      </c>
      <c r="G105" s="3">
        <f t="shared" si="41"/>
        <v>636</v>
      </c>
      <c r="H105" s="3">
        <f t="shared" si="41"/>
        <v>436</v>
      </c>
      <c r="I105" s="52">
        <f t="shared" si="29"/>
        <v>1023</v>
      </c>
      <c r="J105" s="3">
        <f t="shared" ref="J105:AN105" si="42">SUM(J8:J101)</f>
        <v>604</v>
      </c>
      <c r="K105" s="3">
        <f t="shared" si="42"/>
        <v>699</v>
      </c>
      <c r="L105" s="3">
        <f t="shared" si="42"/>
        <v>0</v>
      </c>
      <c r="M105" s="3">
        <f t="shared" si="42"/>
        <v>414</v>
      </c>
      <c r="N105" s="3">
        <f t="shared" si="42"/>
        <v>463</v>
      </c>
      <c r="O105" s="3">
        <f t="shared" si="42"/>
        <v>449</v>
      </c>
      <c r="P105" s="3">
        <f t="shared" si="42"/>
        <v>602</v>
      </c>
      <c r="Q105" s="3">
        <f t="shared" si="42"/>
        <v>512</v>
      </c>
      <c r="R105" s="3">
        <f t="shared" si="42"/>
        <v>450</v>
      </c>
      <c r="S105" s="3">
        <f t="shared" si="42"/>
        <v>542</v>
      </c>
      <c r="T105" s="3">
        <f t="shared" si="42"/>
        <v>521</v>
      </c>
      <c r="U105" s="3">
        <f t="shared" si="42"/>
        <v>476</v>
      </c>
      <c r="V105" s="3">
        <f t="shared" si="42"/>
        <v>491</v>
      </c>
      <c r="W105" s="3">
        <f t="shared" si="42"/>
        <v>461</v>
      </c>
      <c r="X105" s="3">
        <f t="shared" si="42"/>
        <v>507</v>
      </c>
      <c r="Y105" s="3">
        <f t="shared" si="42"/>
        <v>441</v>
      </c>
      <c r="Z105" s="3">
        <f t="shared" si="42"/>
        <v>494</v>
      </c>
      <c r="AA105" s="3">
        <f t="shared" si="42"/>
        <v>456</v>
      </c>
      <c r="AB105" s="3">
        <f t="shared" si="42"/>
        <v>444</v>
      </c>
      <c r="AC105" s="3">
        <f t="shared" si="42"/>
        <v>70</v>
      </c>
      <c r="AD105" s="3">
        <f t="shared" si="42"/>
        <v>491</v>
      </c>
      <c r="AE105" s="3">
        <f t="shared" si="42"/>
        <v>499</v>
      </c>
      <c r="AF105" s="3">
        <f t="shared" si="42"/>
        <v>467</v>
      </c>
      <c r="AG105" s="3">
        <f t="shared" si="42"/>
        <v>419</v>
      </c>
      <c r="AH105" s="3">
        <f t="shared" si="42"/>
        <v>455</v>
      </c>
      <c r="AI105" s="3">
        <f t="shared" si="42"/>
        <v>536</v>
      </c>
      <c r="AJ105" s="3">
        <f t="shared" si="42"/>
        <v>442</v>
      </c>
      <c r="AK105" s="3">
        <f t="shared" si="42"/>
        <v>457</v>
      </c>
      <c r="AL105" s="3">
        <f t="shared" si="42"/>
        <v>457</v>
      </c>
      <c r="AM105" s="3">
        <f t="shared" si="42"/>
        <v>479</v>
      </c>
      <c r="AN105" s="3">
        <f t="shared" si="42"/>
        <v>408</v>
      </c>
      <c r="AO105" s="3">
        <f>SUM(AO8:AO100)</f>
        <v>427</v>
      </c>
      <c r="AP105" s="3">
        <f t="shared" ref="AP105:BH105" si="43">SUM(AP8:AP101)</f>
        <v>416</v>
      </c>
      <c r="AQ105" s="3">
        <f t="shared" si="43"/>
        <v>0</v>
      </c>
      <c r="AR105" s="3">
        <f t="shared" si="43"/>
        <v>476</v>
      </c>
      <c r="AS105" s="3">
        <f t="shared" si="43"/>
        <v>480</v>
      </c>
      <c r="AT105" s="3">
        <f t="shared" si="43"/>
        <v>448</v>
      </c>
      <c r="AU105" s="3">
        <f t="shared" si="43"/>
        <v>486</v>
      </c>
      <c r="AV105" s="3">
        <f t="shared" si="43"/>
        <v>493</v>
      </c>
      <c r="AW105" s="3">
        <f t="shared" si="43"/>
        <v>462</v>
      </c>
      <c r="AX105" s="3">
        <f t="shared" si="43"/>
        <v>471</v>
      </c>
      <c r="AY105" s="3">
        <f t="shared" si="43"/>
        <v>500</v>
      </c>
      <c r="AZ105" s="3">
        <f t="shared" si="43"/>
        <v>483</v>
      </c>
      <c r="BA105" s="3">
        <f t="shared" si="43"/>
        <v>0</v>
      </c>
      <c r="BB105" s="3">
        <f t="shared" si="43"/>
        <v>439</v>
      </c>
      <c r="BC105" s="3">
        <f t="shared" si="43"/>
        <v>534</v>
      </c>
      <c r="BD105" s="3">
        <f t="shared" si="43"/>
        <v>506</v>
      </c>
      <c r="BE105" s="3">
        <f t="shared" si="43"/>
        <v>474</v>
      </c>
      <c r="BF105" s="3">
        <f t="shared" si="43"/>
        <v>529</v>
      </c>
      <c r="BG105" s="3">
        <f t="shared" si="43"/>
        <v>411</v>
      </c>
      <c r="BH105" s="3">
        <f t="shared" si="43"/>
        <v>449</v>
      </c>
      <c r="BI105" s="16"/>
      <c r="BJ105" s="11">
        <f>SUM(C105:BI105)</f>
        <v>26462</v>
      </c>
      <c r="BK105" s="66"/>
      <c r="BM105" s="74"/>
      <c r="BN105" s="66"/>
      <c r="BO105" s="58"/>
      <c r="BP105" s="3">
        <f>SUM(BP8:BP101)</f>
        <v>533</v>
      </c>
      <c r="BQ105" s="22"/>
      <c r="BR105" s="3">
        <f>SUM(BR8:BR101)</f>
        <v>665</v>
      </c>
      <c r="BS105" s="22"/>
      <c r="BT105" s="22"/>
      <c r="BU105" s="11">
        <f t="shared" si="31"/>
        <v>1198</v>
      </c>
      <c r="BV105" s="48"/>
    </row>
    <row r="106" spans="1:74" ht="15.75" x14ac:dyDescent="0.25">
      <c r="B106" t="s">
        <v>132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J106" s="14">
        <f>SUM(C106:BH106)</f>
        <v>58</v>
      </c>
      <c r="BK106" s="60"/>
      <c r="BN106" s="60"/>
      <c r="BP106">
        <v>1</v>
      </c>
    </row>
    <row r="107" spans="1:74" x14ac:dyDescent="0.25">
      <c r="BA107" s="15"/>
      <c r="BB107" s="15"/>
      <c r="BC107" s="17" t="s">
        <v>126</v>
      </c>
      <c r="BD107" s="15"/>
      <c r="BE107" s="15"/>
      <c r="BK107" s="60"/>
      <c r="BN107" s="60"/>
    </row>
    <row r="108" spans="1:74" s="3" customFormat="1" ht="15.75" x14ac:dyDescent="0.25">
      <c r="B108" s="16" t="s">
        <v>133</v>
      </c>
      <c r="C108" s="16">
        <f>SUM(BJ108)</f>
        <v>0</v>
      </c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7" t="s">
        <v>128</v>
      </c>
      <c r="BD108" s="16"/>
      <c r="BE108" s="16"/>
      <c r="BF108" s="16"/>
      <c r="BG108" s="16"/>
      <c r="BH108" s="16"/>
      <c r="BI108" s="16"/>
      <c r="BJ108" s="18">
        <f>SUM(BH2-BJ106)</f>
        <v>0</v>
      </c>
      <c r="BK108" s="66"/>
      <c r="BM108" s="74"/>
      <c r="BN108" s="66"/>
      <c r="BO108" s="58"/>
      <c r="BP108" s="16"/>
      <c r="BQ108" s="25"/>
      <c r="BS108" s="22"/>
      <c r="BT108" s="22"/>
      <c r="BV108" s="48"/>
    </row>
    <row r="109" spans="1:74" x14ac:dyDescent="0.25">
      <c r="BA109" s="15"/>
      <c r="BB109" s="15"/>
      <c r="BC109" s="17" t="s">
        <v>129</v>
      </c>
      <c r="BD109" s="15"/>
      <c r="BE109" s="15"/>
      <c r="BK109" s="60"/>
      <c r="BN109" s="60"/>
    </row>
    <row r="110" spans="1:74" x14ac:dyDescent="0.25">
      <c r="B110" t="s">
        <v>141</v>
      </c>
      <c r="C110" t="s">
        <v>144</v>
      </c>
      <c r="D110" t="s">
        <v>144</v>
      </c>
      <c r="E110" t="s">
        <v>144</v>
      </c>
      <c r="F110" t="s">
        <v>144</v>
      </c>
      <c r="G110" t="s">
        <v>144</v>
      </c>
      <c r="H110" t="s">
        <v>144</v>
      </c>
      <c r="I110" t="s">
        <v>144</v>
      </c>
      <c r="J110" t="s">
        <v>144</v>
      </c>
      <c r="K110" t="s">
        <v>144</v>
      </c>
      <c r="M110" t="s">
        <v>145</v>
      </c>
      <c r="N110" t="s">
        <v>153</v>
      </c>
      <c r="O110" t="s">
        <v>153</v>
      </c>
      <c r="P110" t="s">
        <v>145</v>
      </c>
      <c r="Q110" t="s">
        <v>145</v>
      </c>
      <c r="R110" t="s">
        <v>145</v>
      </c>
      <c r="S110" t="s">
        <v>145</v>
      </c>
      <c r="T110" t="s">
        <v>153</v>
      </c>
      <c r="U110" t="s">
        <v>144</v>
      </c>
      <c r="V110" t="s">
        <v>153</v>
      </c>
      <c r="W110" t="s">
        <v>144</v>
      </c>
      <c r="X110" t="s">
        <v>153</v>
      </c>
      <c r="Y110" t="s">
        <v>144</v>
      </c>
      <c r="Z110" t="s">
        <v>153</v>
      </c>
      <c r="AA110" t="s">
        <v>153</v>
      </c>
      <c r="AB110" t="s">
        <v>153</v>
      </c>
      <c r="AC110" t="s">
        <v>146</v>
      </c>
      <c r="AD110" t="s">
        <v>145</v>
      </c>
      <c r="AE110" t="s">
        <v>145</v>
      </c>
      <c r="AF110" t="s">
        <v>153</v>
      </c>
      <c r="AG110" t="s">
        <v>153</v>
      </c>
      <c r="AH110" t="s">
        <v>146</v>
      </c>
      <c r="AI110" t="s">
        <v>209</v>
      </c>
      <c r="AO110" t="s">
        <v>165</v>
      </c>
      <c r="AP110" t="s">
        <v>165</v>
      </c>
      <c r="BA110" s="15"/>
      <c r="BB110" s="15" t="s">
        <v>130</v>
      </c>
      <c r="BC110" s="15"/>
      <c r="BD110" s="15"/>
      <c r="BE110" s="15"/>
      <c r="BK110" s="60"/>
      <c r="BN110" s="60"/>
    </row>
    <row r="111" spans="1:74" x14ac:dyDescent="0.25">
      <c r="B111" t="s">
        <v>142</v>
      </c>
      <c r="C111" s="26" t="s">
        <v>171</v>
      </c>
      <c r="D111" s="26" t="s">
        <v>170</v>
      </c>
      <c r="E111" s="26" t="s">
        <v>167</v>
      </c>
      <c r="F111" s="26" t="s">
        <v>170</v>
      </c>
      <c r="G111" s="26" t="s">
        <v>169</v>
      </c>
      <c r="H111" s="26" t="s">
        <v>167</v>
      </c>
      <c r="I111" s="26" t="s">
        <v>169</v>
      </c>
      <c r="J111" s="26" t="s">
        <v>168</v>
      </c>
      <c r="K111" s="26" t="s">
        <v>167</v>
      </c>
      <c r="L111" s="5" t="s">
        <v>56</v>
      </c>
      <c r="M111" s="20" t="s">
        <v>166</v>
      </c>
      <c r="N111" s="20" t="s">
        <v>172</v>
      </c>
      <c r="O111" s="20" t="s">
        <v>172</v>
      </c>
      <c r="P111" s="20" t="s">
        <v>173</v>
      </c>
      <c r="Q111" s="20" t="s">
        <v>173</v>
      </c>
      <c r="R111" s="20" t="s">
        <v>173</v>
      </c>
      <c r="S111" s="20" t="s">
        <v>173</v>
      </c>
      <c r="T111" s="20" t="s">
        <v>173</v>
      </c>
      <c r="U111" s="20" t="s">
        <v>174</v>
      </c>
      <c r="V111" s="20" t="s">
        <v>173</v>
      </c>
      <c r="W111" s="20" t="s">
        <v>175</v>
      </c>
      <c r="X111" s="20" t="s">
        <v>175</v>
      </c>
      <c r="Y111" s="20" t="s">
        <v>166</v>
      </c>
      <c r="Z111" s="20" t="s">
        <v>174</v>
      </c>
      <c r="AA111" s="20" t="s">
        <v>174</v>
      </c>
      <c r="AB111" s="20" t="s">
        <v>174</v>
      </c>
      <c r="AC111" s="20" t="s">
        <v>208</v>
      </c>
      <c r="AD111" s="20" t="s">
        <v>174</v>
      </c>
      <c r="AE111" s="20" t="s">
        <v>174</v>
      </c>
      <c r="AF111" s="20" t="s">
        <v>174</v>
      </c>
      <c r="AG111" s="20" t="s">
        <v>174</v>
      </c>
      <c r="AH111" s="20" t="s">
        <v>208</v>
      </c>
      <c r="AI111" s="20" t="s">
        <v>172</v>
      </c>
      <c r="AJ111" s="20"/>
      <c r="AK111" s="20"/>
      <c r="AL111" s="20"/>
      <c r="AM111" s="20"/>
      <c r="AN111" s="20"/>
      <c r="AO111" s="20" t="s">
        <v>172</v>
      </c>
      <c r="AP111" s="20" t="s">
        <v>210</v>
      </c>
      <c r="AQ111" s="5" t="s">
        <v>56</v>
      </c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J111" s="20"/>
      <c r="BK111" s="60"/>
      <c r="BL111" s="20"/>
      <c r="BM111" s="79"/>
      <c r="BN111" s="60"/>
      <c r="BO111" s="59"/>
      <c r="BP111" s="20"/>
      <c r="BQ111" s="27"/>
      <c r="BR111" s="20"/>
    </row>
    <row r="112" spans="1:74" x14ac:dyDescent="0.25">
      <c r="B112" t="s">
        <v>143</v>
      </c>
      <c r="C112" t="s">
        <v>158</v>
      </c>
      <c r="D112" t="s">
        <v>158</v>
      </c>
      <c r="E112" t="s">
        <v>146</v>
      </c>
      <c r="F112" t="s">
        <v>159</v>
      </c>
      <c r="G112" t="s">
        <v>146</v>
      </c>
      <c r="H112" t="s">
        <v>159</v>
      </c>
      <c r="I112" t="s">
        <v>165</v>
      </c>
      <c r="J112" t="s">
        <v>165</v>
      </c>
      <c r="K112" t="s">
        <v>165</v>
      </c>
      <c r="M112" t="s">
        <v>165</v>
      </c>
      <c r="N112" t="s">
        <v>165</v>
      </c>
      <c r="O112" t="s">
        <v>165</v>
      </c>
      <c r="P112" t="s">
        <v>159</v>
      </c>
      <c r="Q112" t="s">
        <v>159</v>
      </c>
      <c r="R112" t="s">
        <v>165</v>
      </c>
      <c r="S112" t="s">
        <v>165</v>
      </c>
      <c r="T112" t="s">
        <v>165</v>
      </c>
      <c r="U112" t="s">
        <v>145</v>
      </c>
      <c r="V112" t="s">
        <v>165</v>
      </c>
      <c r="W112" t="s">
        <v>165</v>
      </c>
      <c r="X112" t="s">
        <v>165</v>
      </c>
      <c r="Y112" t="s">
        <v>146</v>
      </c>
      <c r="Z112" t="s">
        <v>145</v>
      </c>
      <c r="AA112" t="s">
        <v>145</v>
      </c>
      <c r="AB112" t="s">
        <v>146</v>
      </c>
      <c r="AC112" t="s">
        <v>146</v>
      </c>
      <c r="AD112" t="s">
        <v>145</v>
      </c>
      <c r="AE112" t="s">
        <v>145</v>
      </c>
      <c r="AF112" t="s">
        <v>145</v>
      </c>
      <c r="AG112" t="s">
        <v>145</v>
      </c>
      <c r="AH112" t="s">
        <v>146</v>
      </c>
      <c r="AI112" t="s">
        <v>165</v>
      </c>
      <c r="AO112" t="s">
        <v>146</v>
      </c>
      <c r="AP112" t="s">
        <v>146</v>
      </c>
      <c r="BK112" s="60"/>
      <c r="BN112" s="60"/>
    </row>
    <row r="113" spans="2:72" x14ac:dyDescent="0.25">
      <c r="B113" t="s">
        <v>147</v>
      </c>
      <c r="Q113" s="16" t="s">
        <v>126</v>
      </c>
      <c r="AC113" s="5" t="s">
        <v>183</v>
      </c>
      <c r="AH113" s="5" t="s">
        <v>183</v>
      </c>
      <c r="BK113" s="60"/>
      <c r="BN113" s="60"/>
      <c r="BQ113"/>
      <c r="BS113"/>
      <c r="BT113"/>
    </row>
    <row r="114" spans="2:72" x14ac:dyDescent="0.25">
      <c r="B114" t="s">
        <v>164</v>
      </c>
      <c r="Q114" s="16" t="s">
        <v>127</v>
      </c>
      <c r="BK114" s="60"/>
      <c r="BN114" s="60"/>
      <c r="BQ114"/>
      <c r="BS114"/>
      <c r="BT114"/>
    </row>
    <row r="115" spans="2:72" x14ac:dyDescent="0.25">
      <c r="Q115" s="16" t="s">
        <v>131</v>
      </c>
      <c r="BK115" s="60"/>
      <c r="BN115" s="60"/>
      <c r="BQ115"/>
      <c r="BS115"/>
      <c r="BT115"/>
    </row>
    <row r="116" spans="2:72" x14ac:dyDescent="0.25">
      <c r="B116" s="3" t="s">
        <v>189</v>
      </c>
      <c r="C116">
        <f t="shared" ref="C116:AH116" si="44">COUNTA(C8:C99)</f>
        <v>18</v>
      </c>
      <c r="D116">
        <f t="shared" si="44"/>
        <v>29</v>
      </c>
      <c r="E116">
        <f t="shared" si="44"/>
        <v>39</v>
      </c>
      <c r="F116">
        <f t="shared" si="44"/>
        <v>41</v>
      </c>
      <c r="G116">
        <f t="shared" si="44"/>
        <v>37</v>
      </c>
      <c r="H116">
        <f t="shared" si="44"/>
        <v>36</v>
      </c>
      <c r="I116">
        <f t="shared" si="44"/>
        <v>48</v>
      </c>
      <c r="J116">
        <f t="shared" si="44"/>
        <v>38</v>
      </c>
      <c r="K116">
        <f t="shared" si="44"/>
        <v>38</v>
      </c>
      <c r="L116">
        <f t="shared" si="44"/>
        <v>0</v>
      </c>
      <c r="M116">
        <f t="shared" si="44"/>
        <v>27</v>
      </c>
      <c r="N116">
        <f t="shared" si="44"/>
        <v>38</v>
      </c>
      <c r="O116">
        <f t="shared" si="44"/>
        <v>41</v>
      </c>
      <c r="P116">
        <f t="shared" si="44"/>
        <v>33</v>
      </c>
      <c r="Q116">
        <f t="shared" si="44"/>
        <v>23</v>
      </c>
      <c r="R116">
        <f t="shared" si="44"/>
        <v>16</v>
      </c>
      <c r="S116">
        <f t="shared" si="44"/>
        <v>32</v>
      </c>
      <c r="T116">
        <f t="shared" si="44"/>
        <v>24</v>
      </c>
      <c r="U116">
        <f t="shared" si="44"/>
        <v>25</v>
      </c>
      <c r="V116">
        <f t="shared" si="44"/>
        <v>34</v>
      </c>
      <c r="W116">
        <f t="shared" si="44"/>
        <v>37</v>
      </c>
      <c r="X116">
        <f t="shared" si="44"/>
        <v>29</v>
      </c>
      <c r="Y116">
        <f t="shared" si="44"/>
        <v>32</v>
      </c>
      <c r="Z116">
        <f t="shared" si="44"/>
        <v>29</v>
      </c>
      <c r="AA116">
        <f t="shared" si="44"/>
        <v>34</v>
      </c>
      <c r="AB116">
        <f t="shared" si="44"/>
        <v>29</v>
      </c>
      <c r="AC116">
        <f t="shared" si="44"/>
        <v>17</v>
      </c>
      <c r="AD116">
        <f t="shared" si="44"/>
        <v>28</v>
      </c>
      <c r="AE116">
        <f t="shared" si="44"/>
        <v>27</v>
      </c>
      <c r="AF116">
        <f t="shared" si="44"/>
        <v>27</v>
      </c>
      <c r="AG116">
        <f t="shared" si="44"/>
        <v>27</v>
      </c>
      <c r="AH116">
        <f t="shared" si="44"/>
        <v>20</v>
      </c>
      <c r="AI116">
        <f t="shared" ref="AI116:BH116" si="45">COUNTA(AI8:AI99)</f>
        <v>17</v>
      </c>
      <c r="AJ116">
        <f t="shared" si="45"/>
        <v>14</v>
      </c>
      <c r="AK116">
        <f t="shared" si="45"/>
        <v>13</v>
      </c>
      <c r="AL116">
        <f t="shared" si="45"/>
        <v>14</v>
      </c>
      <c r="AM116">
        <f t="shared" si="45"/>
        <v>11</v>
      </c>
      <c r="AN116">
        <f t="shared" si="45"/>
        <v>11</v>
      </c>
      <c r="AO116">
        <f t="shared" si="45"/>
        <v>13</v>
      </c>
      <c r="AP116">
        <f t="shared" si="45"/>
        <v>9</v>
      </c>
      <c r="AQ116">
        <f t="shared" si="45"/>
        <v>0</v>
      </c>
      <c r="AR116">
        <f t="shared" si="45"/>
        <v>12</v>
      </c>
      <c r="AS116">
        <f t="shared" si="45"/>
        <v>10</v>
      </c>
      <c r="AT116">
        <f t="shared" si="45"/>
        <v>12</v>
      </c>
      <c r="AU116">
        <f t="shared" si="45"/>
        <v>10</v>
      </c>
      <c r="AV116">
        <f t="shared" si="45"/>
        <v>10</v>
      </c>
      <c r="AW116">
        <f t="shared" si="45"/>
        <v>10</v>
      </c>
      <c r="AX116">
        <f t="shared" si="45"/>
        <v>9</v>
      </c>
      <c r="AY116">
        <f t="shared" si="45"/>
        <v>12</v>
      </c>
      <c r="AZ116">
        <f t="shared" si="45"/>
        <v>14</v>
      </c>
      <c r="BA116">
        <f t="shared" si="45"/>
        <v>0</v>
      </c>
      <c r="BB116">
        <f t="shared" si="45"/>
        <v>14</v>
      </c>
      <c r="BC116">
        <f t="shared" si="45"/>
        <v>10</v>
      </c>
      <c r="BD116">
        <f t="shared" si="45"/>
        <v>13</v>
      </c>
      <c r="BE116">
        <f t="shared" si="45"/>
        <v>11</v>
      </c>
      <c r="BF116">
        <f t="shared" si="45"/>
        <v>17</v>
      </c>
      <c r="BG116">
        <f t="shared" si="45"/>
        <v>10</v>
      </c>
      <c r="BH116">
        <f t="shared" si="45"/>
        <v>11</v>
      </c>
      <c r="BK116" s="60"/>
      <c r="BN116" s="60"/>
      <c r="BP116" s="70">
        <f>COUNTA(BP8:BP99)</f>
        <v>33</v>
      </c>
      <c r="BQ116"/>
      <c r="BR116" s="70">
        <f>COUNTA(BR8:BR99)</f>
        <v>41</v>
      </c>
      <c r="BS116"/>
      <c r="BT116"/>
    </row>
    <row r="117" spans="2:72" x14ac:dyDescent="0.25">
      <c r="C117" s="71">
        <f>COUNTA(C8:C23)</f>
        <v>3</v>
      </c>
      <c r="D117" s="71">
        <f t="shared" ref="D117:BH117" si="46">COUNTA(D8:D23)</f>
        <v>5</v>
      </c>
      <c r="E117" s="71">
        <f t="shared" si="46"/>
        <v>4</v>
      </c>
      <c r="F117" s="71">
        <f t="shared" si="46"/>
        <v>7</v>
      </c>
      <c r="G117" s="71">
        <f t="shared" si="46"/>
        <v>5</v>
      </c>
      <c r="H117" s="71">
        <f t="shared" si="46"/>
        <v>5</v>
      </c>
      <c r="I117" s="71">
        <f t="shared" si="46"/>
        <v>8</v>
      </c>
      <c r="J117" s="71">
        <f t="shared" si="46"/>
        <v>6</v>
      </c>
      <c r="K117" s="71">
        <f t="shared" si="46"/>
        <v>5</v>
      </c>
      <c r="L117" s="71">
        <f t="shared" si="46"/>
        <v>0</v>
      </c>
      <c r="M117" s="71">
        <f t="shared" si="46"/>
        <v>2</v>
      </c>
      <c r="N117" s="71">
        <f t="shared" si="46"/>
        <v>9</v>
      </c>
      <c r="O117" s="71">
        <f t="shared" si="46"/>
        <v>5</v>
      </c>
      <c r="P117" s="71">
        <f t="shared" si="46"/>
        <v>5</v>
      </c>
      <c r="Q117" s="71">
        <f t="shared" si="46"/>
        <v>1</v>
      </c>
      <c r="R117" s="71">
        <f t="shared" si="46"/>
        <v>2</v>
      </c>
      <c r="S117" s="71">
        <f t="shared" si="46"/>
        <v>4</v>
      </c>
      <c r="T117" s="71">
        <f t="shared" si="46"/>
        <v>3</v>
      </c>
      <c r="U117" s="71">
        <f t="shared" si="46"/>
        <v>3</v>
      </c>
      <c r="V117" s="71">
        <f t="shared" si="46"/>
        <v>6</v>
      </c>
      <c r="W117" s="71">
        <f t="shared" si="46"/>
        <v>5</v>
      </c>
      <c r="X117" s="71">
        <f t="shared" si="46"/>
        <v>2</v>
      </c>
      <c r="Y117" s="71">
        <f t="shared" si="46"/>
        <v>3</v>
      </c>
      <c r="Z117" s="71">
        <f t="shared" si="46"/>
        <v>2</v>
      </c>
      <c r="AA117" s="71">
        <f t="shared" si="46"/>
        <v>5</v>
      </c>
      <c r="AB117" s="71">
        <f t="shared" si="46"/>
        <v>4</v>
      </c>
      <c r="AC117" s="71">
        <f t="shared" si="46"/>
        <v>1</v>
      </c>
      <c r="AD117" s="71">
        <f t="shared" si="46"/>
        <v>2</v>
      </c>
      <c r="AE117" s="71">
        <f t="shared" si="46"/>
        <v>0</v>
      </c>
      <c r="AF117" s="71">
        <f t="shared" si="46"/>
        <v>0</v>
      </c>
      <c r="AG117" s="71">
        <f t="shared" si="46"/>
        <v>2</v>
      </c>
      <c r="AH117" s="71">
        <f t="shared" si="46"/>
        <v>1</v>
      </c>
      <c r="AI117" s="71">
        <f t="shared" si="46"/>
        <v>1</v>
      </c>
      <c r="AJ117" s="72">
        <f t="shared" si="46"/>
        <v>0</v>
      </c>
      <c r="AK117" s="72">
        <f t="shared" si="46"/>
        <v>0</v>
      </c>
      <c r="AL117" s="72">
        <f t="shared" si="46"/>
        <v>0</v>
      </c>
      <c r="AM117" s="72">
        <f t="shared" si="46"/>
        <v>0</v>
      </c>
      <c r="AN117" s="72">
        <f t="shared" si="46"/>
        <v>0</v>
      </c>
      <c r="AO117" s="72">
        <f t="shared" si="46"/>
        <v>0</v>
      </c>
      <c r="AP117" s="72">
        <f t="shared" si="46"/>
        <v>0</v>
      </c>
      <c r="AQ117" s="72">
        <f t="shared" si="46"/>
        <v>0</v>
      </c>
      <c r="AR117" s="72">
        <f t="shared" si="46"/>
        <v>0</v>
      </c>
      <c r="AS117" s="72">
        <f t="shared" si="46"/>
        <v>0</v>
      </c>
      <c r="AT117" s="72">
        <f t="shared" si="46"/>
        <v>0</v>
      </c>
      <c r="AU117" s="72">
        <f t="shared" si="46"/>
        <v>0</v>
      </c>
      <c r="AV117" s="72">
        <f t="shared" si="46"/>
        <v>0</v>
      </c>
      <c r="AW117" s="72">
        <f t="shared" si="46"/>
        <v>0</v>
      </c>
      <c r="AX117" s="72">
        <f t="shared" si="46"/>
        <v>0</v>
      </c>
      <c r="AY117" s="72">
        <f t="shared" si="46"/>
        <v>0</v>
      </c>
      <c r="AZ117" s="72">
        <f t="shared" si="46"/>
        <v>0</v>
      </c>
      <c r="BA117" s="72">
        <f t="shared" si="46"/>
        <v>0</v>
      </c>
      <c r="BB117" s="72">
        <f t="shared" si="46"/>
        <v>0</v>
      </c>
      <c r="BC117" s="72">
        <f t="shared" si="46"/>
        <v>0</v>
      </c>
      <c r="BD117" s="72">
        <f t="shared" si="46"/>
        <v>0</v>
      </c>
      <c r="BE117" s="72">
        <f t="shared" si="46"/>
        <v>0</v>
      </c>
      <c r="BF117" s="70">
        <f t="shared" si="46"/>
        <v>1</v>
      </c>
      <c r="BG117" s="72">
        <f t="shared" si="46"/>
        <v>0</v>
      </c>
      <c r="BH117" s="72">
        <f t="shared" si="46"/>
        <v>0</v>
      </c>
      <c r="BK117" s="60"/>
      <c r="BN117" s="60"/>
      <c r="BQ117"/>
      <c r="BS117"/>
      <c r="BT117"/>
    </row>
    <row r="118" spans="2:72" x14ac:dyDescent="0.25">
      <c r="Q118" s="16" t="s">
        <v>154</v>
      </c>
      <c r="BK118" s="60"/>
      <c r="BN118" s="60"/>
    </row>
    <row r="119" spans="2:72" x14ac:dyDescent="0.25">
      <c r="BK119" s="60"/>
      <c r="BN119" s="60"/>
    </row>
    <row r="120" spans="2:72" x14ac:dyDescent="0.25">
      <c r="B120" s="67" t="s">
        <v>217</v>
      </c>
      <c r="C120" s="69"/>
      <c r="BQ120"/>
      <c r="BS120"/>
      <c r="BT120"/>
    </row>
    <row r="121" spans="2:72" x14ac:dyDescent="0.25">
      <c r="B121" s="46" t="s">
        <v>68</v>
      </c>
      <c r="C121" s="68"/>
    </row>
    <row r="122" spans="2:72" x14ac:dyDescent="0.25">
      <c r="B122" s="45" t="s">
        <v>91</v>
      </c>
      <c r="C122" s="68"/>
      <c r="W122" t="s">
        <v>218</v>
      </c>
    </row>
    <row r="123" spans="2:72" x14ac:dyDescent="0.25">
      <c r="B123" s="45" t="s">
        <v>95</v>
      </c>
      <c r="C123" s="68"/>
      <c r="D123" s="47" t="s">
        <v>213</v>
      </c>
    </row>
    <row r="124" spans="2:72" x14ac:dyDescent="0.25">
      <c r="B124" s="45" t="s">
        <v>121</v>
      </c>
      <c r="C124" s="68"/>
    </row>
    <row r="125" spans="2:72" x14ac:dyDescent="0.25">
      <c r="B125" s="45" t="s">
        <v>138</v>
      </c>
      <c r="C125" s="68"/>
    </row>
    <row r="126" spans="2:72" x14ac:dyDescent="0.25">
      <c r="B126" s="31" t="s">
        <v>136</v>
      </c>
      <c r="C126" s="10"/>
    </row>
    <row r="127" spans="2:72" x14ac:dyDescent="0.25">
      <c r="B127" s="31" t="s">
        <v>160</v>
      </c>
      <c r="C127" s="10"/>
    </row>
    <row r="128" spans="2:72" x14ac:dyDescent="0.25">
      <c r="B128" s="31" t="s">
        <v>205</v>
      </c>
      <c r="C128" s="10"/>
    </row>
    <row r="129" spans="2:72" x14ac:dyDescent="0.25">
      <c r="B129" s="31" t="s">
        <v>184</v>
      </c>
      <c r="C129" s="10"/>
    </row>
    <row r="130" spans="2:72" x14ac:dyDescent="0.25">
      <c r="B130" s="31" t="s">
        <v>176</v>
      </c>
      <c r="C130" s="10"/>
      <c r="D130" s="2" t="s">
        <v>214</v>
      </c>
      <c r="I130" s="2" t="s">
        <v>157</v>
      </c>
      <c r="BQ130"/>
      <c r="BS130"/>
      <c r="BT130"/>
    </row>
    <row r="131" spans="2:72" x14ac:dyDescent="0.25">
      <c r="B131" s="31" t="s">
        <v>119</v>
      </c>
      <c r="C131" s="10"/>
      <c r="BQ131"/>
      <c r="BS131"/>
      <c r="BT131"/>
    </row>
    <row r="132" spans="2:72" x14ac:dyDescent="0.25">
      <c r="B132" s="31" t="s">
        <v>156</v>
      </c>
      <c r="C132" s="10"/>
      <c r="Q132" s="2" t="s">
        <v>94</v>
      </c>
    </row>
    <row r="133" spans="2:72" x14ac:dyDescent="0.25">
      <c r="B133" s="31" t="s">
        <v>73</v>
      </c>
      <c r="C133" s="10"/>
    </row>
    <row r="134" spans="2:72" x14ac:dyDescent="0.25">
      <c r="B134" s="31" t="s">
        <v>138</v>
      </c>
      <c r="C134" s="10"/>
    </row>
    <row r="135" spans="2:72" x14ac:dyDescent="0.25">
      <c r="B135" s="31" t="s">
        <v>124</v>
      </c>
      <c r="C135" s="10"/>
    </row>
    <row r="136" spans="2:72" x14ac:dyDescent="0.25">
      <c r="B136" s="31" t="s">
        <v>212</v>
      </c>
      <c r="C136" s="10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JM99-1200-original counts</vt:lpstr>
      <vt:lpstr>Sheet1</vt:lpstr>
      <vt:lpstr>Sorted data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</dc:creator>
  <cp:lastModifiedBy>Helle Goldman</cp:lastModifiedBy>
  <dcterms:created xsi:type="dcterms:W3CDTF">2016-08-03T15:07:17Z</dcterms:created>
  <dcterms:modified xsi:type="dcterms:W3CDTF">2019-10-16T12:31:07Z</dcterms:modified>
</cp:coreProperties>
</file>